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na\Desktop\"/>
    </mc:Choice>
  </mc:AlternateContent>
  <xr:revisionPtr revIDLastSave="0" documentId="13_ncr:1_{24235D59-64B0-41C7-AB02-D8FE4D808E0C}" xr6:coauthVersionLast="47" xr6:coauthVersionMax="47" xr10:uidLastSave="{00000000-0000-0000-0000-000000000000}"/>
  <bookViews>
    <workbookView xWindow="-120" yWindow="-120" windowWidth="29040" windowHeight="15720" xr2:uid="{00000000-000D-0000-FFFF-FFFF00000000}"/>
  </bookViews>
  <sheets>
    <sheet name="1 Start Here" sheetId="1" r:id="rId1"/>
    <sheet name="2 Historical Sales" sheetId="2" r:id="rId2"/>
    <sheet name="3 Assumptions" sheetId="3" r:id="rId3"/>
    <sheet name="4 Forecast" sheetId="4" r:id="rId4"/>
    <sheet name="5 Summary"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 i="5" l="1"/>
  <c r="E37" i="5"/>
  <c r="E36" i="5"/>
  <c r="E35" i="5"/>
  <c r="E34" i="5"/>
  <c r="E33" i="5"/>
  <c r="E32" i="5"/>
  <c r="E31" i="5"/>
  <c r="E30" i="5"/>
  <c r="E29" i="5"/>
  <c r="E28" i="5"/>
  <c r="E27" i="5"/>
  <c r="B16" i="5"/>
  <c r="B18" i="5" s="1"/>
  <c r="B15" i="5"/>
  <c r="B17" i="5" s="1"/>
  <c r="K8" i="5"/>
  <c r="H25" i="4"/>
  <c r="G25" i="4"/>
  <c r="I23" i="4"/>
  <c r="H23" i="4"/>
  <c r="I22" i="4"/>
  <c r="H22" i="4"/>
  <c r="I21" i="4"/>
  <c r="H21" i="4"/>
  <c r="I20" i="4"/>
  <c r="H20" i="4"/>
  <c r="I19" i="4"/>
  <c r="H19" i="4"/>
  <c r="I18" i="4"/>
  <c r="H18" i="4"/>
  <c r="I17" i="4"/>
  <c r="H17" i="4"/>
  <c r="I16" i="4"/>
  <c r="H16" i="4"/>
  <c r="I15" i="4"/>
  <c r="H15" i="4"/>
  <c r="I14" i="4"/>
  <c r="H14" i="4"/>
  <c r="I13" i="4"/>
  <c r="H13" i="4"/>
  <c r="I12" i="4"/>
  <c r="H12" i="4"/>
  <c r="C25" i="2"/>
  <c r="F32" i="3" s="1"/>
  <c r="B25" i="2"/>
  <c r="F34" i="3" s="1"/>
  <c r="D23" i="2"/>
  <c r="E23" i="2" s="1"/>
  <c r="B21" i="3" s="1"/>
  <c r="D21" i="3" s="1"/>
  <c r="B23" i="4" s="1"/>
  <c r="D22" i="2"/>
  <c r="D21" i="2"/>
  <c r="D20" i="2"/>
  <c r="D19" i="2"/>
  <c r="D18" i="2"/>
  <c r="D17" i="2"/>
  <c r="D16" i="2"/>
  <c r="D15" i="2"/>
  <c r="D14" i="2"/>
  <c r="D13" i="2"/>
  <c r="D12" i="2"/>
  <c r="E12" i="2" s="1"/>
  <c r="E22" i="2" l="1"/>
  <c r="B20" i="3" s="1"/>
  <c r="D20" i="3" s="1"/>
  <c r="B22" i="4" s="1"/>
  <c r="C22" i="4" s="1"/>
  <c r="E21" i="2"/>
  <c r="B19" i="3" s="1"/>
  <c r="D19" i="3" s="1"/>
  <c r="B21" i="4" s="1"/>
  <c r="C21" i="4" s="1"/>
  <c r="E20" i="2"/>
  <c r="B18" i="3" s="1"/>
  <c r="D18" i="3" s="1"/>
  <c r="B20" i="4" s="1"/>
  <c r="C20" i="4" s="1"/>
  <c r="E19" i="2"/>
  <c r="B17" i="3" s="1"/>
  <c r="D17" i="3" s="1"/>
  <c r="B19" i="4" s="1"/>
  <c r="C19" i="4" s="1"/>
  <c r="E18" i="2"/>
  <c r="B16" i="3" s="1"/>
  <c r="D16" i="3" s="1"/>
  <c r="B18" i="4" s="1"/>
  <c r="C18" i="4" s="1"/>
  <c r="E17" i="2"/>
  <c r="B15" i="3" s="1"/>
  <c r="D15" i="3" s="1"/>
  <c r="B17" i="4" s="1"/>
  <c r="C17" i="4" s="1"/>
  <c r="E16" i="2"/>
  <c r="B14" i="3" s="1"/>
  <c r="D14" i="3" s="1"/>
  <c r="B16" i="4" s="1"/>
  <c r="C16" i="4" s="1"/>
  <c r="E15" i="2"/>
  <c r="B13" i="3" s="1"/>
  <c r="D13" i="3" s="1"/>
  <c r="B15" i="4" s="1"/>
  <c r="C15" i="4" s="1"/>
  <c r="E14" i="2"/>
  <c r="B12" i="3" s="1"/>
  <c r="D12" i="3" s="1"/>
  <c r="B14" i="4" s="1"/>
  <c r="E13" i="2"/>
  <c r="B11" i="3" s="1"/>
  <c r="D11" i="3" s="1"/>
  <c r="B13" i="4" s="1"/>
  <c r="C13" i="4" s="1"/>
  <c r="C23" i="4"/>
  <c r="F33" i="3"/>
  <c r="C14" i="4"/>
  <c r="B10" i="3"/>
  <c r="D10" i="3" s="1"/>
  <c r="B12" i="4" s="1"/>
  <c r="C12" i="4" s="1"/>
  <c r="D25" i="2"/>
  <c r="E15" i="4" l="1"/>
  <c r="C30" i="5" s="1"/>
  <c r="D15" i="4"/>
  <c r="B30" i="5" s="1"/>
  <c r="F15" i="4"/>
  <c r="D30" i="5" s="1"/>
  <c r="F18" i="4"/>
  <c r="D33" i="5" s="1"/>
  <c r="D18" i="4"/>
  <c r="B33" i="5" s="1"/>
  <c r="E18" i="4"/>
  <c r="C33" i="5" s="1"/>
  <c r="E23" i="4"/>
  <c r="C38" i="5" s="1"/>
  <c r="D23" i="4"/>
  <c r="B38" i="5" s="1"/>
  <c r="F23" i="4"/>
  <c r="D38" i="5" s="1"/>
  <c r="E12" i="4"/>
  <c r="F12" i="4"/>
  <c r="C25" i="4"/>
  <c r="D12" i="4"/>
  <c r="F19" i="4"/>
  <c r="D34" i="5" s="1"/>
  <c r="D19" i="4"/>
  <c r="B34" i="5" s="1"/>
  <c r="E19" i="4"/>
  <c r="C34" i="5" s="1"/>
  <c r="F20" i="4"/>
  <c r="D35" i="5" s="1"/>
  <c r="D20" i="4"/>
  <c r="B35" i="5" s="1"/>
  <c r="E20" i="4"/>
  <c r="C35" i="5" s="1"/>
  <c r="D21" i="4"/>
  <c r="B36" i="5" s="1"/>
  <c r="F21" i="4"/>
  <c r="D36" i="5" s="1"/>
  <c r="E21" i="4"/>
  <c r="C36" i="5" s="1"/>
  <c r="D22" i="4"/>
  <c r="B37" i="5" s="1"/>
  <c r="E22" i="4"/>
  <c r="C37" i="5" s="1"/>
  <c r="F22" i="4"/>
  <c r="D37" i="5" s="1"/>
  <c r="F17" i="4"/>
  <c r="D32" i="5" s="1"/>
  <c r="E17" i="4"/>
  <c r="C32" i="5" s="1"/>
  <c r="D17" i="4"/>
  <c r="B32" i="5" s="1"/>
  <c r="E13" i="4"/>
  <c r="C28" i="5" s="1"/>
  <c r="D13" i="4"/>
  <c r="B28" i="5" s="1"/>
  <c r="F13" i="4"/>
  <c r="D28" i="5" s="1"/>
  <c r="F14" i="4"/>
  <c r="D29" i="5" s="1"/>
  <c r="D14" i="4"/>
  <c r="B29" i="5" s="1"/>
  <c r="E14" i="4"/>
  <c r="C29" i="5" s="1"/>
  <c r="E16" i="4"/>
  <c r="C31" i="5" s="1"/>
  <c r="F16" i="4"/>
  <c r="D31" i="5" s="1"/>
  <c r="D16" i="4"/>
  <c r="B31" i="5" s="1"/>
  <c r="C27" i="5" l="1"/>
  <c r="E25" i="4"/>
  <c r="D8" i="5" s="1"/>
  <c r="F25" i="4"/>
  <c r="H8" i="5" s="1"/>
  <c r="D27" i="5"/>
  <c r="D25" i="4"/>
  <c r="A8" i="5" s="1"/>
  <c r="B27" i="5"/>
</calcChain>
</file>

<file path=xl/sharedStrings.xml><?xml version="1.0" encoding="utf-8"?>
<sst xmlns="http://schemas.openxmlformats.org/spreadsheetml/2006/main" count="156" uniqueCount="102">
  <si>
    <t>A simple way to build a 12-month sales forecast from your own numbers.
You do NOT need to understand the formulas. Follow the BLUE cells. The workbook does the math for you.</t>
  </si>
  <si>
    <t>BLUE = YOU ENTER</t>
  </si>
  <si>
    <t>GRAY = AUTOMATIC</t>
  </si>
  <si>
    <t>GREEN = RESULTS</t>
  </si>
  <si>
    <t>The workbook calculates these cells. Do not type over them.</t>
  </si>
  <si>
    <t>Review these numbers. They change when your inputs change.</t>
  </si>
  <si>
    <t>Type or replace information in these cells.</t>
  </si>
  <si>
    <t>STEP</t>
  </si>
  <si>
    <t>TAB</t>
  </si>
  <si>
    <t>WHAT YOU DO</t>
  </si>
  <si>
    <t>1</t>
  </si>
  <si>
    <t>Replace the blue sample numbers with your monthly sales from the last 12–24 months.</t>
  </si>
  <si>
    <t>2</t>
  </si>
  <si>
    <t>Review your normal monthly sales pattern. Usually leave the optional monthly adjustments blank. Change the three blue growth rates.</t>
  </si>
  <si>
    <t>3</t>
  </si>
  <si>
    <t>Review the three forecasts. As the year happens, enter actual monthly sales in the blue column.</t>
  </si>
  <si>
    <t>4</t>
  </si>
  <si>
    <t>See the annual scenarios and compare actual sales with your Realistic forecast.</t>
  </si>
  <si>
    <t>WHAT THIS WORKBOOK ANSWERS: What could sales look like next year if your normal seasonal pattern continues and sales grow at different rates?
WHAT IT DOES NOT ANSWER: Whether you will have enough cash in the bank. Sales and cash flow are different because customers may pay later while payroll, taxes, debt, inventory, and other bills may be due sooner.</t>
  </si>
  <si>
    <t>WHAT TO DO: Replace the BLUE sample sales with your own monthly sales. Use two years if you have them; one year is enough to start. Gray cells calculate automatically.</t>
  </si>
  <si>
    <t>WHY THIS MATTERS: Your sales history shows which months are normally stronger or weaker. That lets the forecast reflect your actual business pattern instead of treating every month the same.</t>
  </si>
  <si>
    <t>Month</t>
  </si>
  <si>
    <t>Older Year Sales
YOU ENTER</t>
  </si>
  <si>
    <t>Most Recent Year Sales
YOU ENTER</t>
  </si>
  <si>
    <t>Monthly Average
AUTO</t>
  </si>
  <si>
    <t>Typical Month vs Average
AUTO</t>
  </si>
  <si>
    <t>Notes
OPTIONAL</t>
  </si>
  <si>
    <t>January</t>
  </si>
  <si>
    <t>Replace sample</t>
  </si>
  <si>
    <t>February</t>
  </si>
  <si>
    <t>March</t>
  </si>
  <si>
    <t>April</t>
  </si>
  <si>
    <t>May</t>
  </si>
  <si>
    <t>June</t>
  </si>
  <si>
    <t>July</t>
  </si>
  <si>
    <t>August</t>
  </si>
  <si>
    <t>September</t>
  </si>
  <si>
    <t>October</t>
  </si>
  <si>
    <t>November</t>
  </si>
  <si>
    <t>December</t>
  </si>
  <si>
    <t>Annual Total / Average Month</t>
  </si>
  <si>
    <t>HOW TO READ “TYPICAL MONTH VS AVERAGE”</t>
  </si>
  <si>
    <t>0% = a normal average month   •   -20% = historically about 20% below average   •   +20% = historically about 20% above average.
You do not enter this percentage. The workbook calculates it from the sales you enter above.</t>
  </si>
  <si>
    <t>EXAMPLE: If December shows +40%, December has historically been about 40% stronger than your average month. The forecast uses that pattern automatically.</t>
  </si>
  <si>
    <t>YOU WILL USUALLY LEAVE THE OPTIONAL MONTHLY ADJUSTMENT COLUMN BLANK. The workbook already uses your normal historical sales pattern. Only enter an adjustment when you know a future month will be meaningfully different from normal—for example, a planned closure, new location, major contract, or lost customer.</t>
  </si>
  <si>
    <t>Normal Month vs Average
AUTO</t>
  </si>
  <si>
    <t>Optional Monthly Adjustment
ONLY IF NEEDED</t>
  </si>
  <si>
    <t>Month Used in Forecast
AUTO</t>
  </si>
  <si>
    <t>WHAT SHOULD I ENTER IN OPTIONAL MONTHLY ADJUSTMENT?</t>
  </si>
  <si>
    <t>Usually nothing—leave it blank. If you leave it blank, the workbook automatically uses your normal historical pattern.
• Expect the month to be about 20% BELOW an average month? Enter -20%.
• Expect the month to be about 20% ABOVE an average month? Enter +20%.
• Expect a normal average month? Enter 0%.</t>
  </si>
  <si>
    <t>Growth Scenarios | Change the Blue Percentages to Fit Your Business</t>
  </si>
  <si>
    <t>Scenario</t>
  </si>
  <si>
    <t>What It Means</t>
  </si>
  <si>
    <t>Annual Growth Rate
YOU ENTER</t>
  </si>
  <si>
    <t>Reference</t>
  </si>
  <si>
    <t>Amount</t>
  </si>
  <si>
    <t>Conservative</t>
  </si>
  <si>
    <t>A lower result you want to be prepared for</t>
  </si>
  <si>
    <t>Most Recent Annual Sales</t>
  </si>
  <si>
    <t>Realistic</t>
  </si>
  <si>
    <t>What you currently believe is most likely</t>
  </si>
  <si>
    <t>Average Monthly Sales — Most Recent Year</t>
  </si>
  <si>
    <t>Optimistic</t>
  </si>
  <si>
    <t>A stronger result you want to test</t>
  </si>
  <si>
    <t>Older Annual Sales</t>
  </si>
  <si>
    <t>HOW TO THINK ABOUT THE GROWTH RATES: These are planning assumptions—not recommendations. Conservative = a lower result to prepare for. Realistic = what you currently believe is most likely. Optimistic = a stronger result you want to test.</t>
  </si>
  <si>
    <t>WHAT YOU DO HERE: Review the forecast. As each month is completed, enter ACTUAL SALES in the BLUE column. Everything else updates automatically.</t>
  </si>
  <si>
    <t>The three scenarios are planning ranges—not predictions. Use them to see how different growth assumptions would change the year.</t>
  </si>
  <si>
    <t>Month vs Average
AUTO</t>
  </si>
  <si>
    <t>Baseline at Recent Sales Level
AUTO</t>
  </si>
  <si>
    <t>Conservative Forecast
AUTO</t>
  </si>
  <si>
    <t>Realistic Forecast
AUTO</t>
  </si>
  <si>
    <t>Optimistic Forecast
AUTO</t>
  </si>
  <si>
    <t>Actual Sales
YOU ENTER</t>
  </si>
  <si>
    <t>$ Difference
(Actual - Realistic)
AUTO</t>
  </si>
  <si>
    <t>% Difference
(Actual - Realistic)
AUTO</t>
  </si>
  <si>
    <t>Annual / Entered Total</t>
  </si>
  <si>
    <t>HOW TO READ THE DIFFERENCE FROM REALISTIC</t>
  </si>
  <si>
    <t>This compares Actual Sales with the Realistic Forecast for that month. A positive number means actual sales were HIGHER than forecast. A negative number means actual sales were LOWER than forecast.
Example: Realistic Forecast = $100,000 and Actual Sales = $108,000 → Difference = +$8,000. Actual Sales = $92,000 → Difference = -$8,000.</t>
  </si>
  <si>
    <t>REMEMBER: Sales are not cash. Strong sales can still create a cash shortage if customers pay later than payroll, taxes, debt, inventory, or other bills are due.</t>
  </si>
  <si>
    <t>Your quick view: compare the three annual scenarios and see how actual sales are tracking once you begin entering them.</t>
  </si>
  <si>
    <t>Conservative Annual Forecast</t>
  </si>
  <si>
    <t>Realistic Annual Forecast</t>
  </si>
  <si>
    <t>Optimistic Annual Forecast</t>
  </si>
  <si>
    <t>Actual Sales Entered So Far</t>
  </si>
  <si>
    <t>This stays blank until you enter actual monthly sales on the Forecast tab.</t>
  </si>
  <si>
    <t>How Do Actual Sales Compare with the Realistic Forecast?</t>
  </si>
  <si>
    <t>Measure</t>
  </si>
  <si>
    <t>Actual sales entered</t>
  </si>
  <si>
    <t>Realistic forecast for those same months</t>
  </si>
  <si>
    <t>Difference (Actual Sales - Forecast)</t>
  </si>
  <si>
    <t>Percent Difference (Actual Sales - Forecast)</t>
  </si>
  <si>
    <t>HOW TO READ THIS: The Difference is Actual Sales minus the Realistic Forecast for the same completed months. +$8,000 means actual sales are $8,000 HIGHER than forecast. -$8,000 means actual sales are $8,000 LOWER than forecast. If no actual sales have been entered yet, this section stays blank.</t>
  </si>
  <si>
    <t>Actual</t>
  </si>
  <si>
    <t>QUESTIONS THIS FORECAST CAN HELP YOU ASK:
• Can projected sales support another employee?
• When might we need more inventory, equipment, or capacity?
• What happens if sales grow slower—or faster—than expected?
• Do we also need a cash-flow projection before making the decision?</t>
  </si>
  <si>
    <t>Input your information into these cells.</t>
  </si>
  <si>
    <t>**This workbook is a planning tool. Update your assumptions as the business changes and compare the forecast with actual results throughout the year.**</t>
  </si>
  <si>
    <t>GO HERE → Open the “2 Historical Sales” tab and replace the blue sample sales with your own numbers.</t>
  </si>
  <si>
    <t>Open "Historical Sales" Tab</t>
  </si>
  <si>
    <t>Go to "Assumptions" Tab</t>
  </si>
  <si>
    <t>Go to "Forecast" Tab</t>
  </si>
  <si>
    <t xml:space="preserve">End with "Summary" Tab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</si>
</sst>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0%;0%"/>
    <numFmt numFmtId="166" formatCode="0.0%"/>
    <numFmt numFmtId="167" formatCode="\+0.0%;\-0.0%;0.0%"/>
  </numFmts>
  <fonts count="22">
    <font>
      <sz val="11"/>
      <name val="Carlito"/>
    </font>
    <font>
      <b/>
      <sz val="11"/>
      <color rgb="FFFFFFFF"/>
      <name val="Aptos"/>
    </font>
    <font>
      <b/>
      <sz val="16"/>
      <color rgb="FFFFFFFF"/>
      <name val="Aptos"/>
    </font>
    <font>
      <b/>
      <sz val="10"/>
      <color rgb="FF24344D"/>
      <name val="Aptos"/>
    </font>
    <font>
      <sz val="10"/>
      <color rgb="FF233142"/>
      <name val="Aptos"/>
    </font>
    <font>
      <sz val="9"/>
      <color rgb="FF233142"/>
      <name val="Aptos"/>
    </font>
    <font>
      <b/>
      <sz val="10"/>
      <color rgb="FF233142"/>
      <name val="Aptos"/>
    </font>
    <font>
      <b/>
      <sz val="10"/>
      <color rgb="FFFFFFFF"/>
      <name val="Aptos"/>
    </font>
    <font>
      <sz val="11"/>
      <color rgb="FF233142"/>
      <name val="Aptos"/>
    </font>
    <font>
      <b/>
      <sz val="18"/>
      <color rgb="FF233142"/>
      <name val="Aptos"/>
    </font>
    <font>
      <b/>
      <sz val="16"/>
      <color rgb="FFFFFFFF"/>
      <name val="Aptos"/>
      <family val="2"/>
    </font>
    <font>
      <b/>
      <sz val="16"/>
      <color rgb="FF233142"/>
      <name val="Aptos"/>
      <family val="2"/>
    </font>
    <font>
      <b/>
      <sz val="9"/>
      <color rgb="FF233142"/>
      <name val="Aptos"/>
      <family val="2"/>
    </font>
    <font>
      <b/>
      <sz val="14"/>
      <color rgb="FF233142"/>
      <name val="Aptos"/>
      <family val="2"/>
    </font>
    <font>
      <sz val="12"/>
      <color rgb="FF233142"/>
      <name val="Aptos"/>
      <family val="2"/>
    </font>
    <font>
      <b/>
      <sz val="12"/>
      <color rgb="FF233142"/>
      <name val="Aptos"/>
      <family val="2"/>
    </font>
    <font>
      <b/>
      <sz val="11"/>
      <color rgb="FF233142"/>
      <name val="Aptos"/>
      <family val="2"/>
    </font>
    <font>
      <b/>
      <sz val="18"/>
      <color rgb="FF233142"/>
      <name val="Aptos"/>
      <family val="2"/>
    </font>
    <font>
      <b/>
      <sz val="8"/>
      <color rgb="FF233142"/>
      <name val="Aptos"/>
      <family val="2"/>
    </font>
    <font>
      <b/>
      <sz val="14"/>
      <color rgb="FFFFFFFF"/>
      <name val="Aptos"/>
      <family val="2"/>
    </font>
    <font>
      <b/>
      <sz val="18"/>
      <color rgb="FFFFFFFF"/>
      <name val="Aptos"/>
      <family val="2"/>
    </font>
    <font>
      <b/>
      <sz val="12"/>
      <color rgb="FF24344D"/>
      <name val="Aptos"/>
      <family val="2"/>
    </font>
  </fonts>
  <fills count="19">
    <fill>
      <patternFill patternType="none"/>
    </fill>
    <fill>
      <patternFill patternType="gray125"/>
    </fill>
    <fill>
      <patternFill patternType="solid">
        <fgColor rgb="FF24344D"/>
      </patternFill>
    </fill>
    <fill>
      <patternFill patternType="solid">
        <fgColor rgb="FFFBF8EF"/>
      </patternFill>
    </fill>
    <fill>
      <patternFill patternType="solid">
        <fgColor rgb="FFEAF3F8"/>
      </patternFill>
    </fill>
    <fill>
      <patternFill patternType="solid">
        <fgColor rgb="FFF2F4F7"/>
      </patternFill>
    </fill>
    <fill>
      <patternFill patternType="solid">
        <fgColor rgb="FFE7F0E5"/>
      </patternFill>
    </fill>
    <fill>
      <patternFill patternType="solid">
        <fgColor rgb="FFC7AB5B"/>
      </patternFill>
    </fill>
    <fill>
      <patternFill patternType="solid">
        <fgColor rgb="FFFFFFFF"/>
      </patternFill>
    </fill>
    <fill>
      <patternFill patternType="solid">
        <fgColor rgb="FFEEF4F8"/>
      </patternFill>
    </fill>
    <fill>
      <patternFill patternType="solid">
        <fgColor rgb="FF31445F"/>
      </patternFill>
    </fill>
    <fill>
      <patternFill patternType="solid">
        <fgColor rgb="FFF4E8C3"/>
      </patternFill>
    </fill>
    <fill>
      <patternFill patternType="solid">
        <fgColor rgb="FFC7AB5B"/>
      </patternFill>
    </fill>
    <fill>
      <patternFill patternType="solid">
        <fgColor rgb="FF31445F"/>
      </patternFill>
    </fill>
    <fill>
      <patternFill patternType="solid">
        <fgColor rgb="FFEEF4F8"/>
      </patternFill>
    </fill>
    <fill>
      <patternFill patternType="solid">
        <fgColor rgb="FF24344D"/>
      </patternFill>
    </fill>
    <fill>
      <patternFill patternType="solid">
        <fgColor rgb="FFFFFF00"/>
        <bgColor indexed="64"/>
      </patternFill>
    </fill>
    <fill>
      <patternFill patternType="solid">
        <fgColor theme="7" tint="0.79998168889431442"/>
        <bgColor indexed="64"/>
      </patternFill>
    </fill>
    <fill>
      <patternFill patternType="solid">
        <fgColor theme="2"/>
        <bgColor indexed="64"/>
      </patternFill>
    </fill>
  </fills>
  <borders count="69">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57">
    <xf numFmtId="0" fontId="0" fillId="0" borderId="0" xfId="0"/>
    <xf numFmtId="0" fontId="8" fillId="0" borderId="0" xfId="0" applyFont="1" applyAlignment="1">
      <alignment vertical="center"/>
    </xf>
    <xf numFmtId="0" fontId="6" fillId="7" borderId="42" xfId="0" applyFont="1" applyFill="1" applyBorder="1" applyAlignment="1">
      <alignment horizontal="center" vertical="center" wrapText="1"/>
    </xf>
    <xf numFmtId="0" fontId="6" fillId="7" borderId="43" xfId="0" applyFont="1" applyFill="1" applyBorder="1" applyAlignment="1">
      <alignment horizontal="center" vertical="center" wrapText="1"/>
    </xf>
    <xf numFmtId="0" fontId="6" fillId="7" borderId="44" xfId="0" applyFont="1" applyFill="1" applyBorder="1" applyAlignment="1">
      <alignment horizontal="center" vertical="center" wrapText="1"/>
    </xf>
    <xf numFmtId="0" fontId="8" fillId="0" borderId="4" xfId="0" applyFont="1" applyBorder="1" applyAlignment="1">
      <alignment vertical="center"/>
    </xf>
    <xf numFmtId="164" fontId="8" fillId="0" borderId="0" xfId="0" applyNumberFormat="1" applyFont="1" applyAlignment="1">
      <alignment vertical="center"/>
    </xf>
    <xf numFmtId="0" fontId="8" fillId="0" borderId="5" xfId="0" applyFont="1" applyBorder="1" applyAlignment="1">
      <alignment vertical="center"/>
    </xf>
    <xf numFmtId="0" fontId="6" fillId="6" borderId="51" xfId="0" applyFont="1" applyFill="1" applyBorder="1" applyAlignment="1">
      <alignment vertical="center" wrapText="1"/>
    </xf>
    <xf numFmtId="164" fontId="6" fillId="6" borderId="52" xfId="0" applyNumberFormat="1" applyFont="1" applyFill="1" applyBorder="1" applyAlignment="1">
      <alignment vertical="center"/>
    </xf>
    <xf numFmtId="0" fontId="6" fillId="6" borderId="52" xfId="0" applyFont="1" applyFill="1" applyBorder="1" applyAlignment="1">
      <alignment vertical="center"/>
    </xf>
    <xf numFmtId="0" fontId="6" fillId="6" borderId="53" xfId="0" applyFont="1" applyFill="1" applyBorder="1" applyAlignment="1">
      <alignment vertical="center"/>
    </xf>
    <xf numFmtId="0" fontId="8" fillId="8" borderId="6" xfId="0" applyFont="1" applyFill="1" applyBorder="1" applyAlignment="1">
      <alignment vertical="center"/>
    </xf>
    <xf numFmtId="0" fontId="8" fillId="8" borderId="7" xfId="0" applyFont="1" applyFill="1" applyBorder="1" applyAlignment="1">
      <alignment vertical="center" wrapText="1"/>
    </xf>
    <xf numFmtId="166" fontId="8" fillId="4" borderId="54" xfId="0" applyNumberFormat="1" applyFont="1" applyFill="1" applyBorder="1" applyAlignment="1">
      <alignment vertical="center"/>
    </xf>
    <xf numFmtId="0" fontId="8" fillId="8" borderId="6" xfId="0" applyFont="1" applyFill="1" applyBorder="1" applyAlignment="1">
      <alignment vertical="center" wrapText="1"/>
    </xf>
    <xf numFmtId="0" fontId="8" fillId="8" borderId="9" xfId="0" applyFont="1" applyFill="1" applyBorder="1" applyAlignment="1">
      <alignment vertical="center"/>
    </xf>
    <xf numFmtId="0" fontId="8" fillId="8" borderId="0" xfId="0" applyFont="1" applyFill="1" applyAlignment="1">
      <alignment vertical="center" wrapText="1"/>
    </xf>
    <xf numFmtId="166" fontId="8" fillId="4" borderId="55" xfId="0" applyNumberFormat="1" applyFont="1" applyFill="1" applyBorder="1" applyAlignment="1">
      <alignment vertical="center"/>
    </xf>
    <xf numFmtId="0" fontId="8" fillId="8" borderId="9" xfId="0" applyFont="1" applyFill="1" applyBorder="1" applyAlignment="1">
      <alignment vertical="center" wrapText="1"/>
    </xf>
    <xf numFmtId="0" fontId="8" fillId="8" borderId="11" xfId="0" applyFont="1" applyFill="1" applyBorder="1" applyAlignment="1">
      <alignment vertical="center"/>
    </xf>
    <xf numFmtId="0" fontId="8" fillId="8" borderId="12" xfId="0" applyFont="1" applyFill="1" applyBorder="1" applyAlignment="1">
      <alignment vertical="center" wrapText="1"/>
    </xf>
    <xf numFmtId="166" fontId="8" fillId="4" borderId="56" xfId="0" applyNumberFormat="1" applyFont="1" applyFill="1" applyBorder="1" applyAlignment="1">
      <alignment vertical="center"/>
    </xf>
    <xf numFmtId="0" fontId="8" fillId="8" borderId="11" xfId="0" applyFont="1" applyFill="1" applyBorder="1" applyAlignment="1">
      <alignment vertical="center" wrapText="1"/>
    </xf>
    <xf numFmtId="0" fontId="6" fillId="6" borderId="51" xfId="0" applyFont="1" applyFill="1" applyBorder="1" applyAlignment="1">
      <alignment vertical="center"/>
    </xf>
    <xf numFmtId="164" fontId="8" fillId="6" borderId="45" xfId="0" applyNumberFormat="1" applyFont="1" applyFill="1" applyBorder="1" applyAlignment="1">
      <alignment vertical="center"/>
    </xf>
    <xf numFmtId="164" fontId="8" fillId="6" borderId="46" xfId="0" applyNumberFormat="1" applyFont="1" applyFill="1" applyBorder="1" applyAlignment="1">
      <alignment vertical="center"/>
    </xf>
    <xf numFmtId="167" fontId="8" fillId="6" borderId="47" xfId="0" applyNumberFormat="1" applyFont="1" applyFill="1" applyBorder="1" applyAlignment="1">
      <alignment vertical="center"/>
    </xf>
    <xf numFmtId="0" fontId="2" fillId="2" borderId="0" xfId="0" applyFont="1" applyFill="1" applyAlignment="1">
      <alignment horizontal="left" vertical="center"/>
    </xf>
    <xf numFmtId="0" fontId="7" fillId="2" borderId="0" xfId="0" applyFont="1" applyFill="1" applyAlignment="1">
      <alignment vertical="center"/>
    </xf>
    <xf numFmtId="0" fontId="5" fillId="3" borderId="6" xfId="0" applyFont="1" applyFill="1" applyBorder="1" applyAlignment="1">
      <alignmen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0" fontId="5" fillId="3" borderId="9" xfId="0" applyFont="1" applyFill="1" applyBorder="1" applyAlignment="1">
      <alignment vertical="center" wrapText="1"/>
    </xf>
    <xf numFmtId="0" fontId="5" fillId="3" borderId="0" xfId="0" applyFont="1" applyFill="1" applyAlignment="1">
      <alignment vertical="center" wrapText="1"/>
    </xf>
    <xf numFmtId="0" fontId="5" fillId="3" borderId="10" xfId="0" applyFont="1" applyFill="1" applyBorder="1" applyAlignment="1">
      <alignment vertical="center" wrapText="1"/>
    </xf>
    <xf numFmtId="0" fontId="5" fillId="3" borderId="11" xfId="0" applyFont="1" applyFill="1" applyBorder="1" applyAlignment="1">
      <alignment vertical="center" wrapText="1"/>
    </xf>
    <xf numFmtId="0" fontId="5" fillId="3" borderId="12" xfId="0" applyFont="1" applyFill="1" applyBorder="1" applyAlignment="1">
      <alignment vertical="center" wrapText="1"/>
    </xf>
    <xf numFmtId="0" fontId="5" fillId="3" borderId="13" xfId="0" applyFont="1" applyFill="1" applyBorder="1" applyAlignment="1">
      <alignment vertical="center" wrapText="1"/>
    </xf>
    <xf numFmtId="0" fontId="7" fillId="13" borderId="0" xfId="0" applyFont="1" applyFill="1" applyAlignment="1">
      <alignment vertical="center" wrapText="1"/>
    </xf>
    <xf numFmtId="0" fontId="1" fillId="15" borderId="0" xfId="0" applyFont="1" applyFill="1" applyAlignment="1">
      <alignment vertical="center"/>
    </xf>
    <xf numFmtId="0" fontId="6" fillId="7" borderId="42" xfId="0" applyFont="1" applyFill="1" applyBorder="1" applyAlignment="1">
      <alignment horizontal="center" vertical="center"/>
    </xf>
    <xf numFmtId="0" fontId="6" fillId="7" borderId="43" xfId="0" applyFont="1" applyFill="1" applyBorder="1" applyAlignment="1">
      <alignment horizontal="center" vertical="center"/>
    </xf>
    <xf numFmtId="0" fontId="6" fillId="7" borderId="44" xfId="0" applyFont="1" applyFill="1" applyBorder="1" applyAlignment="1">
      <alignment horizontal="center" vertical="center"/>
    </xf>
    <xf numFmtId="164" fontId="9" fillId="8" borderId="6" xfId="0" applyNumberFormat="1" applyFont="1" applyFill="1" applyBorder="1" applyAlignment="1">
      <alignment horizontal="center" vertical="center"/>
    </xf>
    <xf numFmtId="164" fontId="9" fillId="8" borderId="7" xfId="0" applyNumberFormat="1" applyFont="1" applyFill="1" applyBorder="1" applyAlignment="1">
      <alignment horizontal="center" vertical="center"/>
    </xf>
    <xf numFmtId="164" fontId="9" fillId="8" borderId="8" xfId="0" applyNumberFormat="1" applyFont="1" applyFill="1" applyBorder="1" applyAlignment="1">
      <alignment horizontal="center" vertical="center"/>
    </xf>
    <xf numFmtId="164" fontId="9" fillId="8" borderId="9" xfId="0" applyNumberFormat="1" applyFont="1" applyFill="1" applyBorder="1" applyAlignment="1">
      <alignment horizontal="center" vertical="center"/>
    </xf>
    <xf numFmtId="164" fontId="9" fillId="8" borderId="0" xfId="0" applyNumberFormat="1" applyFont="1" applyFill="1" applyAlignment="1">
      <alignment horizontal="center" vertical="center"/>
    </xf>
    <xf numFmtId="164" fontId="9" fillId="8" borderId="10" xfId="0" applyNumberFormat="1" applyFont="1" applyFill="1" applyBorder="1" applyAlignment="1">
      <alignment horizontal="center" vertical="center"/>
    </xf>
    <xf numFmtId="164" fontId="9" fillId="8" borderId="11" xfId="0" applyNumberFormat="1" applyFont="1" applyFill="1" applyBorder="1" applyAlignment="1">
      <alignment horizontal="center" vertical="center"/>
    </xf>
    <xf numFmtId="164" fontId="9" fillId="8" borderId="12" xfId="0" applyNumberFormat="1" applyFont="1" applyFill="1" applyBorder="1" applyAlignment="1">
      <alignment horizontal="center" vertical="center"/>
    </xf>
    <xf numFmtId="164" fontId="9" fillId="8" borderId="13" xfId="0" applyNumberFormat="1" applyFont="1" applyFill="1" applyBorder="1" applyAlignment="1">
      <alignment horizontal="center" vertical="center"/>
    </xf>
    <xf numFmtId="0" fontId="7" fillId="10" borderId="42" xfId="0" applyFont="1" applyFill="1" applyBorder="1" applyAlignment="1">
      <alignment horizontal="center" vertical="center"/>
    </xf>
    <xf numFmtId="0" fontId="7" fillId="10" borderId="43" xfId="0" applyFont="1" applyFill="1" applyBorder="1" applyAlignment="1">
      <alignment horizontal="center" vertical="center"/>
    </xf>
    <xf numFmtId="0" fontId="7" fillId="10" borderId="44" xfId="0" applyFont="1" applyFill="1" applyBorder="1" applyAlignment="1">
      <alignment horizontal="center" vertical="center"/>
    </xf>
    <xf numFmtId="164" fontId="9" fillId="6" borderId="6" xfId="0" applyNumberFormat="1" applyFont="1" applyFill="1" applyBorder="1" applyAlignment="1">
      <alignment horizontal="center" vertical="center"/>
    </xf>
    <xf numFmtId="164" fontId="9" fillId="6" borderId="7" xfId="0" applyNumberFormat="1" applyFont="1" applyFill="1" applyBorder="1" applyAlignment="1">
      <alignment horizontal="center" vertical="center"/>
    </xf>
    <xf numFmtId="164" fontId="9" fillId="6" borderId="8" xfId="0" applyNumberFormat="1" applyFont="1" applyFill="1" applyBorder="1" applyAlignment="1">
      <alignment horizontal="center" vertical="center"/>
    </xf>
    <xf numFmtId="164" fontId="9" fillId="6" borderId="9" xfId="0" applyNumberFormat="1" applyFont="1" applyFill="1" applyBorder="1" applyAlignment="1">
      <alignment horizontal="center" vertical="center"/>
    </xf>
    <xf numFmtId="164" fontId="9" fillId="6" borderId="0" xfId="0" applyNumberFormat="1" applyFont="1" applyFill="1" applyAlignment="1">
      <alignment horizontal="center" vertical="center"/>
    </xf>
    <xf numFmtId="164" fontId="9" fillId="6" borderId="10" xfId="0" applyNumberFormat="1" applyFont="1" applyFill="1" applyBorder="1" applyAlignment="1">
      <alignment horizontal="center" vertical="center"/>
    </xf>
    <xf numFmtId="164" fontId="9" fillId="6" borderId="11" xfId="0" applyNumberFormat="1" applyFont="1" applyFill="1" applyBorder="1" applyAlignment="1">
      <alignment horizontal="center" vertical="center"/>
    </xf>
    <xf numFmtId="164" fontId="9" fillId="6" borderId="12" xfId="0" applyNumberFormat="1" applyFont="1" applyFill="1" applyBorder="1" applyAlignment="1">
      <alignment horizontal="center" vertical="center"/>
    </xf>
    <xf numFmtId="164" fontId="9" fillId="6" borderId="13" xfId="0" applyNumberFormat="1" applyFont="1" applyFill="1" applyBorder="1" applyAlignment="1">
      <alignment horizontal="center" vertical="center"/>
    </xf>
    <xf numFmtId="0" fontId="10" fillId="2" borderId="0" xfId="0" applyFont="1" applyFill="1" applyAlignment="1">
      <alignment horizontal="left" vertical="center"/>
    </xf>
    <xf numFmtId="0" fontId="11" fillId="4" borderId="14" xfId="0" applyFont="1" applyFill="1" applyBorder="1" applyAlignment="1">
      <alignment horizontal="center" vertical="center"/>
    </xf>
    <xf numFmtId="0" fontId="11" fillId="4" borderId="15" xfId="0" applyFont="1" applyFill="1" applyBorder="1" applyAlignment="1">
      <alignment horizontal="center" vertical="center"/>
    </xf>
    <xf numFmtId="0" fontId="11" fillId="6" borderId="32" xfId="0" applyFont="1" applyFill="1" applyBorder="1" applyAlignment="1">
      <alignment horizontal="center" vertical="center"/>
    </xf>
    <xf numFmtId="0" fontId="11" fillId="6" borderId="33" xfId="0" applyFont="1" applyFill="1" applyBorder="1" applyAlignment="1">
      <alignment horizontal="center" vertical="center"/>
    </xf>
    <xf numFmtId="0" fontId="11" fillId="6" borderId="34" xfId="0" applyFont="1" applyFill="1" applyBorder="1" applyAlignment="1">
      <alignment horizontal="center" vertical="center"/>
    </xf>
    <xf numFmtId="0" fontId="13" fillId="6" borderId="35"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6" xfId="0" applyFont="1" applyFill="1" applyBorder="1" applyAlignment="1">
      <alignment horizontal="center" vertical="center" wrapText="1"/>
    </xf>
    <xf numFmtId="0" fontId="13" fillId="6" borderId="37" xfId="0" applyFont="1" applyFill="1" applyBorder="1" applyAlignment="1">
      <alignment horizontal="center" vertical="center" wrapText="1"/>
    </xf>
    <xf numFmtId="0" fontId="13" fillId="6" borderId="0" xfId="0" applyFont="1" applyFill="1" applyAlignment="1">
      <alignment horizontal="center" vertical="center" wrapText="1"/>
    </xf>
    <xf numFmtId="0" fontId="13" fillId="6" borderId="38" xfId="0" applyFont="1" applyFill="1" applyBorder="1" applyAlignment="1">
      <alignment horizontal="center" vertical="center" wrapText="1"/>
    </xf>
    <xf numFmtId="0" fontId="13" fillId="6" borderId="39" xfId="0" applyFont="1" applyFill="1" applyBorder="1" applyAlignment="1">
      <alignment horizontal="center" vertical="center" wrapText="1"/>
    </xf>
    <xf numFmtId="0" fontId="13" fillId="6" borderId="40" xfId="0" applyFont="1" applyFill="1" applyBorder="1" applyAlignment="1">
      <alignment horizontal="center" vertical="center" wrapText="1"/>
    </xf>
    <xf numFmtId="0" fontId="13" fillId="6" borderId="41"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10"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5" fillId="9" borderId="6" xfId="0" applyFont="1" applyFill="1" applyBorder="1" applyAlignment="1">
      <alignment vertical="center" wrapText="1"/>
    </xf>
    <xf numFmtId="0" fontId="15" fillId="9" borderId="7" xfId="0" applyFont="1" applyFill="1" applyBorder="1" applyAlignment="1">
      <alignment vertical="center" wrapText="1"/>
    </xf>
    <xf numFmtId="0" fontId="15" fillId="9" borderId="8" xfId="0" applyFont="1" applyFill="1" applyBorder="1" applyAlignment="1">
      <alignment vertical="center" wrapText="1"/>
    </xf>
    <xf numFmtId="0" fontId="15" fillId="9" borderId="9" xfId="0" applyFont="1" applyFill="1" applyBorder="1" applyAlignment="1">
      <alignment vertical="center" wrapText="1"/>
    </xf>
    <xf numFmtId="0" fontId="15" fillId="9" borderId="0" xfId="0" applyFont="1" applyFill="1" applyAlignment="1">
      <alignment vertical="center" wrapText="1"/>
    </xf>
    <xf numFmtId="0" fontId="15" fillId="9" borderId="10" xfId="0" applyFont="1" applyFill="1" applyBorder="1" applyAlignment="1">
      <alignment vertical="center" wrapText="1"/>
    </xf>
    <xf numFmtId="0" fontId="15" fillId="9" borderId="11" xfId="0" applyFont="1" applyFill="1" applyBorder="1" applyAlignment="1">
      <alignment vertical="center" wrapText="1"/>
    </xf>
    <xf numFmtId="0" fontId="15" fillId="9" borderId="12" xfId="0" applyFont="1" applyFill="1" applyBorder="1" applyAlignment="1">
      <alignment vertical="center" wrapText="1"/>
    </xf>
    <xf numFmtId="0" fontId="15" fillId="9" borderId="13" xfId="0" applyFont="1" applyFill="1" applyBorder="1" applyAlignment="1">
      <alignment vertical="center" wrapText="1"/>
    </xf>
    <xf numFmtId="0" fontId="16" fillId="8" borderId="60" xfId="0" applyFont="1" applyFill="1" applyBorder="1" applyAlignment="1">
      <alignment horizontal="center" vertical="center" wrapText="1"/>
    </xf>
    <xf numFmtId="0" fontId="6" fillId="7" borderId="60"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13" fillId="4" borderId="17"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11" fillId="17" borderId="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8" xfId="0" applyFont="1" applyFill="1" applyBorder="1" applyAlignment="1">
      <alignment horizontal="center" vertical="center" wrapText="1"/>
    </xf>
    <xf numFmtId="0" fontId="11" fillId="17" borderId="9" xfId="0" applyFont="1" applyFill="1" applyBorder="1" applyAlignment="1">
      <alignment horizontal="center" vertical="center" wrapText="1"/>
    </xf>
    <xf numFmtId="0" fontId="11" fillId="17" borderId="0" xfId="0" applyFont="1" applyFill="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7" fillId="16" borderId="6" xfId="0" applyFont="1" applyFill="1" applyBorder="1" applyAlignment="1">
      <alignment vertical="center" wrapText="1"/>
    </xf>
    <xf numFmtId="0" fontId="17" fillId="16" borderId="7" xfId="0" applyFont="1" applyFill="1" applyBorder="1" applyAlignment="1">
      <alignment vertical="center" wrapText="1"/>
    </xf>
    <xf numFmtId="0" fontId="17" fillId="16" borderId="8" xfId="0" applyFont="1" applyFill="1" applyBorder="1" applyAlignment="1">
      <alignment vertical="center" wrapText="1"/>
    </xf>
    <xf numFmtId="0" fontId="17" fillId="16" borderId="9" xfId="0" applyFont="1" applyFill="1" applyBorder="1" applyAlignment="1">
      <alignment vertical="center" wrapText="1"/>
    </xf>
    <xf numFmtId="0" fontId="17" fillId="16" borderId="0" xfId="0" applyFont="1" applyFill="1" applyAlignment="1">
      <alignment vertical="center" wrapText="1"/>
    </xf>
    <xf numFmtId="0" fontId="17" fillId="16" borderId="10" xfId="0" applyFont="1" applyFill="1" applyBorder="1" applyAlignment="1">
      <alignment vertical="center" wrapText="1"/>
    </xf>
    <xf numFmtId="0" fontId="17" fillId="16" borderId="11" xfId="0" applyFont="1" applyFill="1" applyBorder="1" applyAlignment="1">
      <alignment vertical="center" wrapText="1"/>
    </xf>
    <xf numFmtId="0" fontId="17" fillId="16" borderId="12" xfId="0" applyFont="1" applyFill="1" applyBorder="1" applyAlignment="1">
      <alignment vertical="center" wrapText="1"/>
    </xf>
    <xf numFmtId="0" fontId="17" fillId="16" borderId="13" xfId="0" applyFont="1" applyFill="1" applyBorder="1" applyAlignment="1">
      <alignment vertical="center" wrapText="1"/>
    </xf>
    <xf numFmtId="0" fontId="15" fillId="17" borderId="6" xfId="0" applyFont="1" applyFill="1" applyBorder="1" applyAlignment="1">
      <alignment vertical="center" wrapText="1"/>
    </xf>
    <xf numFmtId="0" fontId="15" fillId="17" borderId="7" xfId="0" applyFont="1" applyFill="1" applyBorder="1" applyAlignment="1">
      <alignment vertical="center" wrapText="1"/>
    </xf>
    <xf numFmtId="0" fontId="15" fillId="17" borderId="8" xfId="0" applyFont="1" applyFill="1" applyBorder="1" applyAlignment="1">
      <alignment vertical="center" wrapText="1"/>
    </xf>
    <xf numFmtId="0" fontId="15" fillId="17" borderId="9" xfId="0" applyFont="1" applyFill="1" applyBorder="1" applyAlignment="1">
      <alignment vertical="center" wrapText="1"/>
    </xf>
    <xf numFmtId="0" fontId="15" fillId="17" borderId="0" xfId="0" applyFont="1" applyFill="1" applyAlignment="1">
      <alignment vertical="center" wrapText="1"/>
    </xf>
    <xf numFmtId="0" fontId="15" fillId="17" borderId="10" xfId="0" applyFont="1" applyFill="1" applyBorder="1" applyAlignment="1">
      <alignment vertical="center" wrapText="1"/>
    </xf>
    <xf numFmtId="0" fontId="15" fillId="17" borderId="11" xfId="0" applyFont="1" applyFill="1" applyBorder="1" applyAlignment="1">
      <alignment vertical="center" wrapText="1"/>
    </xf>
    <xf numFmtId="0" fontId="15" fillId="17" borderId="12" xfId="0" applyFont="1" applyFill="1" applyBorder="1" applyAlignment="1">
      <alignment vertical="center" wrapText="1"/>
    </xf>
    <xf numFmtId="0" fontId="15" fillId="17" borderId="13" xfId="0" applyFont="1" applyFill="1" applyBorder="1" applyAlignment="1">
      <alignment vertical="center" wrapText="1"/>
    </xf>
    <xf numFmtId="0" fontId="11" fillId="18" borderId="22" xfId="0" applyFont="1" applyFill="1" applyBorder="1" applyAlignment="1">
      <alignment horizontal="center" vertical="center"/>
    </xf>
    <xf numFmtId="0" fontId="11" fillId="18" borderId="23" xfId="0" applyFont="1" applyFill="1" applyBorder="1" applyAlignment="1">
      <alignment horizontal="center" vertical="center"/>
    </xf>
    <xf numFmtId="0" fontId="11" fillId="18" borderId="24" xfId="0" applyFont="1" applyFill="1" applyBorder="1" applyAlignment="1">
      <alignment horizontal="center" vertical="center"/>
    </xf>
    <xf numFmtId="0" fontId="13" fillId="18" borderId="25" xfId="0" applyFont="1" applyFill="1" applyBorder="1" applyAlignment="1">
      <alignment horizontal="center" vertical="center" wrapText="1"/>
    </xf>
    <xf numFmtId="0" fontId="13" fillId="18" borderId="2" xfId="0" applyFont="1" applyFill="1" applyBorder="1" applyAlignment="1">
      <alignment horizontal="center" vertical="center" wrapText="1"/>
    </xf>
    <xf numFmtId="0" fontId="13" fillId="18" borderId="26" xfId="0" applyFont="1" applyFill="1" applyBorder="1" applyAlignment="1">
      <alignment horizontal="center" vertical="center" wrapText="1"/>
    </xf>
    <xf numFmtId="0" fontId="13" fillId="18" borderId="27" xfId="0" applyFont="1" applyFill="1" applyBorder="1" applyAlignment="1">
      <alignment horizontal="center" vertical="center" wrapText="1"/>
    </xf>
    <xf numFmtId="0" fontId="13" fillId="18" borderId="0" xfId="0" applyFont="1" applyFill="1" applyAlignment="1">
      <alignment horizontal="center" vertical="center" wrapText="1"/>
    </xf>
    <xf numFmtId="0" fontId="13" fillId="18" borderId="28" xfId="0" applyFont="1" applyFill="1" applyBorder="1" applyAlignment="1">
      <alignment horizontal="center" vertical="center" wrapText="1"/>
    </xf>
    <xf numFmtId="0" fontId="13" fillId="18" borderId="29" xfId="0" applyFont="1" applyFill="1" applyBorder="1" applyAlignment="1">
      <alignment horizontal="center" vertical="center" wrapText="1"/>
    </xf>
    <xf numFmtId="0" fontId="13" fillId="18" borderId="30" xfId="0" applyFont="1" applyFill="1" applyBorder="1" applyAlignment="1">
      <alignment horizontal="center" vertical="center" wrapText="1"/>
    </xf>
    <xf numFmtId="0" fontId="13" fillId="18" borderId="31" xfId="0" applyFont="1" applyFill="1" applyBorder="1" applyAlignment="1">
      <alignment horizontal="center" vertical="center" wrapText="1"/>
    </xf>
    <xf numFmtId="164" fontId="8" fillId="18" borderId="57" xfId="0" applyNumberFormat="1" applyFont="1" applyFill="1" applyBorder="1" applyAlignment="1">
      <alignment vertical="center"/>
    </xf>
    <xf numFmtId="164" fontId="8" fillId="18" borderId="58" xfId="0" applyNumberFormat="1" applyFont="1" applyFill="1" applyBorder="1" applyAlignment="1">
      <alignment vertical="center"/>
    </xf>
    <xf numFmtId="164" fontId="8" fillId="18" borderId="59" xfId="0" applyNumberFormat="1" applyFont="1" applyFill="1" applyBorder="1" applyAlignment="1">
      <alignment vertical="center"/>
    </xf>
    <xf numFmtId="0" fontId="16" fillId="8" borderId="48" xfId="0" applyFont="1" applyFill="1" applyBorder="1" applyAlignment="1">
      <alignment vertical="center"/>
    </xf>
    <xf numFmtId="0" fontId="16" fillId="8" borderId="49" xfId="0" applyFont="1" applyFill="1" applyBorder="1" applyAlignment="1">
      <alignment vertical="center"/>
    </xf>
    <xf numFmtId="0" fontId="16" fillId="8" borderId="50" xfId="0" applyFont="1" applyFill="1" applyBorder="1" applyAlignment="1">
      <alignment vertical="center"/>
    </xf>
    <xf numFmtId="0" fontId="12" fillId="9" borderId="6" xfId="0" applyFont="1" applyFill="1" applyBorder="1" applyAlignment="1">
      <alignment horizontal="center" vertical="center" wrapText="1"/>
    </xf>
    <xf numFmtId="0" fontId="12" fillId="9" borderId="7" xfId="0" applyFont="1" applyFill="1" applyBorder="1" applyAlignment="1">
      <alignment horizontal="center" vertical="center" wrapText="1"/>
    </xf>
    <xf numFmtId="0" fontId="12" fillId="9" borderId="8" xfId="0" applyFont="1" applyFill="1" applyBorder="1" applyAlignment="1">
      <alignment horizontal="center" vertical="center" wrapText="1"/>
    </xf>
    <xf numFmtId="0" fontId="12" fillId="9" borderId="9" xfId="0" applyFont="1" applyFill="1" applyBorder="1" applyAlignment="1">
      <alignment horizontal="center" vertical="center" wrapText="1"/>
    </xf>
    <xf numFmtId="0" fontId="12" fillId="9" borderId="0" xfId="0" applyFont="1" applyFill="1" applyAlignment="1">
      <alignment horizontal="center" vertical="center" wrapText="1"/>
    </xf>
    <xf numFmtId="0" fontId="12" fillId="9" borderId="10" xfId="0" applyFont="1" applyFill="1" applyBorder="1" applyAlignment="1">
      <alignment horizontal="center" vertical="center" wrapText="1"/>
    </xf>
    <xf numFmtId="0" fontId="12" fillId="9" borderId="11"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12" fillId="9" borderId="13" xfId="0" applyFont="1" applyFill="1" applyBorder="1" applyAlignment="1">
      <alignment horizontal="center" vertical="center" wrapText="1"/>
    </xf>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8" fillId="4" borderId="8" xfId="0" applyFont="1" applyFill="1" applyBorder="1" applyAlignment="1">
      <alignment vertical="center" wrapText="1"/>
    </xf>
    <xf numFmtId="0" fontId="18" fillId="4" borderId="11" xfId="0" applyFont="1" applyFill="1" applyBorder="1" applyAlignment="1">
      <alignment vertical="center" wrapText="1"/>
    </xf>
    <xf numFmtId="0" fontId="18" fillId="4" borderId="12" xfId="0" applyFont="1" applyFill="1" applyBorder="1" applyAlignment="1">
      <alignment vertical="center" wrapText="1"/>
    </xf>
    <xf numFmtId="0" fontId="18" fillId="4" borderId="13" xfId="0" applyFont="1" applyFill="1" applyBorder="1" applyAlignment="1">
      <alignment vertical="center" wrapText="1"/>
    </xf>
    <xf numFmtId="0" fontId="8" fillId="8" borderId="60" xfId="0" applyFont="1" applyFill="1" applyBorder="1" applyAlignment="1">
      <alignment vertical="center"/>
    </xf>
    <xf numFmtId="164" fontId="8" fillId="18" borderId="60" xfId="0" applyNumberFormat="1" applyFont="1" applyFill="1" applyBorder="1" applyAlignment="1">
      <alignment vertical="center"/>
    </xf>
    <xf numFmtId="164" fontId="8" fillId="4" borderId="60" xfId="0" applyNumberFormat="1" applyFont="1" applyFill="1" applyBorder="1" applyAlignment="1">
      <alignment vertical="center"/>
    </xf>
    <xf numFmtId="0" fontId="16" fillId="8" borderId="60" xfId="0" applyFont="1" applyFill="1" applyBorder="1" applyAlignment="1">
      <alignment vertical="center"/>
    </xf>
    <xf numFmtId="164" fontId="16" fillId="18" borderId="60" xfId="0" applyNumberFormat="1" applyFont="1" applyFill="1" applyBorder="1" applyAlignment="1">
      <alignment vertical="center"/>
    </xf>
    <xf numFmtId="164" fontId="16" fillId="4" borderId="60" xfId="0" applyNumberFormat="1" applyFont="1" applyFill="1" applyBorder="1" applyAlignment="1">
      <alignment vertical="center"/>
    </xf>
    <xf numFmtId="0" fontId="7" fillId="10" borderId="59" xfId="0" applyFont="1" applyFill="1" applyBorder="1" applyAlignment="1">
      <alignment horizontal="center" vertical="center"/>
    </xf>
    <xf numFmtId="164" fontId="9" fillId="6" borderId="59" xfId="0" applyNumberFormat="1" applyFont="1" applyFill="1" applyBorder="1" applyAlignment="1">
      <alignment horizontal="center" vertical="center"/>
    </xf>
    <xf numFmtId="0" fontId="12" fillId="11" borderId="6" xfId="0" applyFont="1" applyFill="1" applyBorder="1" applyAlignment="1">
      <alignment vertical="center" wrapText="1"/>
    </xf>
    <xf numFmtId="0" fontId="12" fillId="11" borderId="7" xfId="0" applyFont="1" applyFill="1" applyBorder="1" applyAlignment="1">
      <alignment vertical="center" wrapText="1"/>
    </xf>
    <xf numFmtId="0" fontId="12" fillId="11" borderId="8" xfId="0" applyFont="1" applyFill="1" applyBorder="1" applyAlignment="1">
      <alignment vertical="center" wrapText="1"/>
    </xf>
    <xf numFmtId="0" fontId="12" fillId="11" borderId="9" xfId="0" applyFont="1" applyFill="1" applyBorder="1" applyAlignment="1">
      <alignment vertical="center" wrapText="1"/>
    </xf>
    <xf numFmtId="0" fontId="12" fillId="11" borderId="0" xfId="0" applyFont="1" applyFill="1" applyAlignment="1">
      <alignment vertical="center" wrapText="1"/>
    </xf>
    <xf numFmtId="0" fontId="12" fillId="11" borderId="10" xfId="0" applyFont="1" applyFill="1" applyBorder="1" applyAlignment="1">
      <alignment vertical="center" wrapText="1"/>
    </xf>
    <xf numFmtId="0" fontId="12" fillId="11" borderId="11" xfId="0" applyFont="1" applyFill="1" applyBorder="1" applyAlignment="1">
      <alignment vertical="center" wrapText="1"/>
    </xf>
    <xf numFmtId="0" fontId="12" fillId="11" borderId="12" xfId="0" applyFont="1" applyFill="1" applyBorder="1" applyAlignment="1">
      <alignment vertical="center" wrapText="1"/>
    </xf>
    <xf numFmtId="0" fontId="12" fillId="11" borderId="13" xfId="0" applyFont="1" applyFill="1" applyBorder="1" applyAlignment="1">
      <alignment vertical="center" wrapText="1"/>
    </xf>
    <xf numFmtId="0" fontId="14" fillId="14" borderId="61" xfId="0" applyFont="1" applyFill="1" applyBorder="1" applyAlignment="1">
      <alignment horizontal="center" vertical="center" wrapText="1"/>
    </xf>
    <xf numFmtId="0" fontId="14" fillId="14" borderId="62" xfId="0" applyFont="1" applyFill="1" applyBorder="1" applyAlignment="1">
      <alignment horizontal="center" vertical="center" wrapText="1"/>
    </xf>
    <xf numFmtId="0" fontId="14" fillId="14" borderId="63" xfId="0" applyFont="1" applyFill="1" applyBorder="1" applyAlignment="1">
      <alignment horizontal="center" vertical="center" wrapText="1"/>
    </xf>
    <xf numFmtId="0" fontId="14" fillId="14" borderId="64" xfId="0" applyFont="1" applyFill="1" applyBorder="1" applyAlignment="1">
      <alignment horizontal="center" vertical="center" wrapText="1"/>
    </xf>
    <xf numFmtId="0" fontId="14" fillId="14" borderId="59" xfId="0" applyFont="1" applyFill="1" applyBorder="1" applyAlignment="1">
      <alignment horizontal="center" vertical="center" wrapText="1"/>
    </xf>
    <xf numFmtId="0" fontId="14" fillId="14" borderId="65" xfId="0" applyFont="1" applyFill="1" applyBorder="1" applyAlignment="1">
      <alignment horizontal="center" vertical="center" wrapText="1"/>
    </xf>
    <xf numFmtId="0" fontId="14" fillId="14" borderId="66" xfId="0" applyFont="1" applyFill="1" applyBorder="1" applyAlignment="1">
      <alignment horizontal="center" vertical="center" wrapText="1"/>
    </xf>
    <xf numFmtId="0" fontId="14" fillId="14" borderId="67" xfId="0" applyFont="1" applyFill="1" applyBorder="1" applyAlignment="1">
      <alignment horizontal="center" vertical="center" wrapText="1"/>
    </xf>
    <xf numFmtId="0" fontId="14" fillId="14" borderId="68" xfId="0" applyFont="1" applyFill="1" applyBorder="1" applyAlignment="1">
      <alignment horizontal="center" vertical="center" wrapText="1"/>
    </xf>
    <xf numFmtId="165" fontId="8" fillId="18" borderId="60" xfId="0" applyNumberFormat="1" applyFont="1" applyFill="1" applyBorder="1" applyAlignment="1">
      <alignment vertical="center"/>
    </xf>
    <xf numFmtId="164" fontId="8" fillId="5" borderId="60" xfId="0" applyNumberFormat="1" applyFont="1" applyFill="1" applyBorder="1" applyAlignment="1">
      <alignment vertical="center"/>
    </xf>
    <xf numFmtId="167" fontId="8" fillId="5" borderId="60" xfId="0" applyNumberFormat="1" applyFont="1" applyFill="1" applyBorder="1" applyAlignment="1">
      <alignment vertical="center"/>
    </xf>
    <xf numFmtId="0" fontId="3" fillId="12" borderId="60" xfId="0" applyFont="1" applyFill="1" applyBorder="1" applyAlignment="1">
      <alignment horizontal="center" vertical="center" wrapText="1"/>
    </xf>
    <xf numFmtId="0" fontId="14" fillId="14" borderId="6" xfId="0" applyFont="1" applyFill="1" applyBorder="1" applyAlignment="1">
      <alignment horizontal="center" vertical="center" wrapText="1"/>
    </xf>
    <xf numFmtId="0" fontId="14" fillId="14" borderId="7"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9" xfId="0" applyFont="1" applyFill="1" applyBorder="1" applyAlignment="1">
      <alignment horizontal="center" vertical="center" wrapText="1"/>
    </xf>
    <xf numFmtId="0" fontId="14" fillId="14" borderId="0" xfId="0" applyFont="1" applyFill="1" applyAlignment="1">
      <alignment horizontal="center" vertical="center" wrapText="1"/>
    </xf>
    <xf numFmtId="0" fontId="14" fillId="14" borderId="10"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9" fillId="13" borderId="0" xfId="0" applyFont="1" applyFill="1" applyAlignment="1">
      <alignment horizontal="center" vertical="center" wrapText="1"/>
    </xf>
    <xf numFmtId="0" fontId="15" fillId="3" borderId="6" xfId="0" applyFont="1" applyFill="1" applyBorder="1" applyAlignment="1">
      <alignment vertical="center" wrapText="1"/>
    </xf>
    <xf numFmtId="0" fontId="15" fillId="3" borderId="7" xfId="0" applyFont="1" applyFill="1" applyBorder="1" applyAlignment="1">
      <alignment vertical="center" wrapText="1"/>
    </xf>
    <xf numFmtId="0" fontId="15" fillId="3" borderId="8" xfId="0" applyFont="1" applyFill="1" applyBorder="1" applyAlignment="1">
      <alignment vertical="center" wrapText="1"/>
    </xf>
    <xf numFmtId="0" fontId="15" fillId="3" borderId="9" xfId="0" applyFont="1" applyFill="1" applyBorder="1" applyAlignment="1">
      <alignment vertical="center" wrapText="1"/>
    </xf>
    <xf numFmtId="0" fontId="15" fillId="3" borderId="0" xfId="0" applyFont="1" applyFill="1" applyAlignment="1">
      <alignment vertical="center" wrapText="1"/>
    </xf>
    <xf numFmtId="0" fontId="15" fillId="3" borderId="10" xfId="0" applyFont="1" applyFill="1" applyBorder="1" applyAlignment="1">
      <alignment vertical="center" wrapText="1"/>
    </xf>
    <xf numFmtId="0" fontId="15" fillId="3" borderId="11" xfId="0" applyFont="1" applyFill="1" applyBorder="1" applyAlignment="1">
      <alignment vertical="center" wrapText="1"/>
    </xf>
    <xf numFmtId="0" fontId="15" fillId="3" borderId="12" xfId="0" applyFont="1" applyFill="1" applyBorder="1" applyAlignment="1">
      <alignment vertical="center" wrapText="1"/>
    </xf>
    <xf numFmtId="0" fontId="15" fillId="3" borderId="13" xfId="0" applyFont="1" applyFill="1" applyBorder="1" applyAlignment="1">
      <alignment vertical="center" wrapText="1"/>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10"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5" fillId="14" borderId="60" xfId="0" applyFont="1" applyFill="1" applyBorder="1" applyAlignment="1">
      <alignment horizontal="center" vertical="center" wrapText="1"/>
    </xf>
    <xf numFmtId="0" fontId="13" fillId="3" borderId="6" xfId="0" applyFont="1" applyFill="1" applyBorder="1" applyAlignment="1">
      <alignment vertical="center" wrapText="1"/>
    </xf>
    <xf numFmtId="0" fontId="13" fillId="3" borderId="7" xfId="0" applyFont="1" applyFill="1" applyBorder="1" applyAlignment="1">
      <alignment vertical="center" wrapText="1"/>
    </xf>
    <xf numFmtId="0" fontId="13" fillId="3" borderId="8" xfId="0" applyFont="1" applyFill="1" applyBorder="1" applyAlignment="1">
      <alignment vertical="center" wrapText="1"/>
    </xf>
    <xf numFmtId="0" fontId="13" fillId="3" borderId="9" xfId="0" applyFont="1" applyFill="1" applyBorder="1" applyAlignment="1">
      <alignment vertical="center" wrapText="1"/>
    </xf>
    <xf numFmtId="0" fontId="13" fillId="3" borderId="0" xfId="0" applyFont="1" applyFill="1" applyAlignment="1">
      <alignment vertical="center" wrapText="1"/>
    </xf>
    <xf numFmtId="0" fontId="13" fillId="3" borderId="10" xfId="0" applyFont="1" applyFill="1" applyBorder="1" applyAlignment="1">
      <alignment vertical="center" wrapText="1"/>
    </xf>
    <xf numFmtId="0" fontId="13" fillId="3" borderId="11" xfId="0" applyFont="1" applyFill="1" applyBorder="1" applyAlignment="1">
      <alignment vertical="center" wrapText="1"/>
    </xf>
    <xf numFmtId="0" fontId="13" fillId="3" borderId="12" xfId="0" applyFont="1" applyFill="1" applyBorder="1" applyAlignment="1">
      <alignment vertical="center" wrapText="1"/>
    </xf>
    <xf numFmtId="0" fontId="13" fillId="3" borderId="13" xfId="0" applyFont="1" applyFill="1" applyBorder="1" applyAlignment="1">
      <alignment vertical="center" wrapText="1"/>
    </xf>
    <xf numFmtId="0" fontId="20" fillId="2" borderId="0" xfId="0" applyFont="1" applyFill="1" applyAlignment="1">
      <alignment horizontal="left" vertical="center"/>
    </xf>
    <xf numFmtId="0" fontId="21" fillId="12" borderId="42" xfId="0" applyFont="1" applyFill="1" applyBorder="1" applyAlignment="1">
      <alignment horizontal="center" vertical="center" wrapText="1"/>
    </xf>
    <xf numFmtId="0" fontId="21" fillId="12" borderId="43" xfId="0" applyFont="1" applyFill="1" applyBorder="1" applyAlignment="1">
      <alignment horizontal="center" vertical="center" wrapText="1"/>
    </xf>
    <xf numFmtId="0" fontId="21" fillId="12" borderId="44" xfId="0" applyFont="1" applyFill="1" applyBorder="1" applyAlignment="1">
      <alignment horizontal="center" vertical="center" wrapText="1"/>
    </xf>
    <xf numFmtId="165" fontId="4" fillId="4" borderId="60" xfId="0" applyNumberFormat="1" applyFont="1" applyFill="1" applyBorder="1" applyAlignment="1">
      <alignment vertical="center"/>
    </xf>
    <xf numFmtId="0" fontId="15" fillId="7" borderId="60" xfId="0" applyFont="1" applyFill="1" applyBorder="1" applyAlignment="1">
      <alignment horizontal="center" vertical="center" wrapText="1"/>
    </xf>
    <xf numFmtId="0" fontId="15" fillId="18" borderId="6" xfId="0" applyFont="1" applyFill="1" applyBorder="1" applyAlignment="1">
      <alignment horizontal="center" vertical="center" wrapText="1"/>
    </xf>
    <xf numFmtId="0" fontId="15" fillId="18" borderId="7" xfId="0" applyFont="1" applyFill="1" applyBorder="1" applyAlignment="1">
      <alignment horizontal="center" vertical="center" wrapText="1"/>
    </xf>
    <xf numFmtId="0" fontId="15" fillId="18" borderId="8" xfId="0" applyFont="1" applyFill="1" applyBorder="1" applyAlignment="1">
      <alignment horizontal="center" vertical="center" wrapText="1"/>
    </xf>
    <xf numFmtId="0" fontId="15" fillId="18" borderId="11" xfId="0" applyFont="1" applyFill="1" applyBorder="1" applyAlignment="1">
      <alignment horizontal="center" vertical="center" wrapText="1"/>
    </xf>
    <xf numFmtId="0" fontId="15" fillId="18" borderId="12" xfId="0" applyFont="1" applyFill="1" applyBorder="1" applyAlignment="1">
      <alignment horizontal="center" vertical="center" wrapText="1"/>
    </xf>
    <xf numFmtId="0" fontId="15" fillId="18" borderId="13" xfId="0" applyFont="1" applyFill="1" applyBorder="1" applyAlignment="1">
      <alignment horizontal="center" vertical="center" wrapText="1"/>
    </xf>
    <xf numFmtId="0" fontId="19" fillId="10" borderId="1" xfId="0" applyFont="1" applyFill="1" applyBorder="1" applyAlignment="1">
      <alignment horizontal="center" vertical="center" wrapText="1"/>
    </xf>
    <xf numFmtId="0" fontId="19" fillId="10" borderId="2" xfId="0" applyFont="1" applyFill="1" applyBorder="1" applyAlignment="1">
      <alignment horizontal="center" vertical="center" wrapText="1"/>
    </xf>
    <xf numFmtId="0" fontId="19" fillId="10" borderId="3" xfId="0" applyFont="1" applyFill="1" applyBorder="1" applyAlignment="1">
      <alignment horizontal="center" vertical="center" wrapText="1"/>
    </xf>
    <xf numFmtId="0" fontId="12" fillId="8" borderId="60" xfId="0" applyFont="1" applyFill="1" applyBorder="1" applyAlignment="1">
      <alignment vertical="center"/>
    </xf>
    <xf numFmtId="164" fontId="12" fillId="4" borderId="60" xfId="0" applyNumberFormat="1" applyFont="1" applyFill="1" applyBorder="1" applyAlignment="1">
      <alignment vertical="center"/>
    </xf>
    <xf numFmtId="164" fontId="12" fillId="18" borderId="60" xfId="0" applyNumberFormat="1" applyFont="1" applyFill="1" applyBorder="1" applyAlignment="1">
      <alignment vertical="center"/>
    </xf>
    <xf numFmtId="165" fontId="12" fillId="18" borderId="60" xfId="0" applyNumberFormat="1" applyFont="1" applyFill="1" applyBorder="1" applyAlignment="1">
      <alignment vertical="center"/>
    </xf>
    <xf numFmtId="0" fontId="12" fillId="4" borderId="60" xfId="0" applyFont="1" applyFill="1" applyBorder="1" applyAlignment="1">
      <alignment horizontal="left" vertical="center"/>
    </xf>
    <xf numFmtId="0" fontId="16" fillId="0" borderId="0" xfId="0" applyFont="1" applyAlignment="1">
      <alignment vertical="center"/>
    </xf>
    <xf numFmtId="0" fontId="13" fillId="3" borderId="59" xfId="0" applyFont="1" applyFill="1" applyBorder="1" applyAlignment="1">
      <alignment horizontal="center" vertical="center" wrapText="1"/>
    </xf>
    <xf numFmtId="0" fontId="20" fillId="2" borderId="0" xfId="0" applyFont="1" applyFill="1" applyAlignment="1">
      <alignment vertical="center"/>
    </xf>
  </cellXfs>
  <cellStyles count="1">
    <cellStyle name="Normal" xfId="0" builtinId="0"/>
  </cellStyles>
  <dxfs count="4">
    <dxf>
      <font>
        <color rgb="FF006100"/>
      </font>
      <fill>
        <patternFill>
          <bgColor rgb="FFE6F4EA"/>
        </patternFill>
      </fill>
    </dxf>
    <dxf>
      <font>
        <color rgb="FF9C0006"/>
      </font>
      <fill>
        <patternFill>
          <bgColor rgb="FFFCE8E6"/>
        </patternFill>
      </fill>
    </dxf>
    <dxf>
      <font>
        <color rgb="FF55745A"/>
      </font>
      <fill>
        <patternFill>
          <bgColor rgb="FFE7F0E5"/>
        </patternFill>
      </fill>
    </dxf>
    <dxf>
      <font>
        <color rgb="FF9C0006"/>
      </font>
      <fill>
        <patternFill>
          <bgColor rgb="FFFCE8E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Monthly Forecast Scenarios</a:t>
            </a:r>
          </a:p>
        </c:rich>
      </c:tx>
      <c:overlay val="1"/>
    </c:title>
    <c:autoTitleDeleted val="0"/>
    <c:plotArea>
      <c:layout/>
      <c:lineChart>
        <c:grouping val="standard"/>
        <c:varyColors val="0"/>
        <c:ser>
          <c:idx val="0"/>
          <c:order val="0"/>
          <c:tx>
            <c:v>Conservative</c:v>
          </c:tx>
          <c:marker>
            <c:symbol val="none"/>
          </c:marker>
          <c:cat>
            <c:strRef>
              <c:f>'5 Summary'!$A$27:$A$38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'5 Summary'!$B$27:$B$38</c:f>
              <c:numCache>
                <c:formatCode>\$#,##0</c:formatCode>
                <c:ptCount val="12"/>
                <c:pt idx="0">
                  <c:v>76121.212121212127</c:v>
                </c:pt>
                <c:pt idx="1">
                  <c:v>80235.872235872244</c:v>
                </c:pt>
                <c:pt idx="2">
                  <c:v>85893.529893529892</c:v>
                </c:pt>
                <c:pt idx="3">
                  <c:v>92579.852579852581</c:v>
                </c:pt>
                <c:pt idx="4">
                  <c:v>99266.175266175269</c:v>
                </c:pt>
                <c:pt idx="5">
                  <c:v>107495.49549549549</c:v>
                </c:pt>
                <c:pt idx="6">
                  <c:v>103895.16789516791</c:v>
                </c:pt>
                <c:pt idx="7">
                  <c:v>101323.50532350533</c:v>
                </c:pt>
                <c:pt idx="8">
                  <c:v>109038.49303849303</c:v>
                </c:pt>
                <c:pt idx="9">
                  <c:v>116753.48075348076</c:v>
                </c:pt>
                <c:pt idx="10">
                  <c:v>132697.7886977887</c:v>
                </c:pt>
                <c:pt idx="11">
                  <c:v>150699.42669942672</c:v>
                </c:pt>
              </c:numCache>
            </c:numRef>
          </c:val>
          <c:smooth val="1"/>
          <c:extLst>
            <c:ext xmlns:c16="http://schemas.microsoft.com/office/drawing/2014/chart" uri="{C3380CC4-5D6E-409C-BE32-E72D297353CC}">
              <c16:uniqueId val="{00000000-B4EC-47AB-82DA-BC3B3E2B99CE}"/>
            </c:ext>
          </c:extLst>
        </c:ser>
        <c:ser>
          <c:idx val="1"/>
          <c:order val="1"/>
          <c:tx>
            <c:v>Realistic</c:v>
          </c:tx>
          <c:marker>
            <c:symbol val="none"/>
          </c:marker>
          <c:cat>
            <c:strRef>
              <c:f>'5 Summary'!$A$27:$A$38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'5 Summary'!$C$27:$C$38</c:f>
              <c:numCache>
                <c:formatCode>\$#,##0</c:formatCode>
                <c:ptCount val="12"/>
                <c:pt idx="0">
                  <c:v>79927.272727272735</c:v>
                </c:pt>
                <c:pt idx="1">
                  <c:v>84247.665847665863</c:v>
                </c:pt>
                <c:pt idx="2">
                  <c:v>90188.206388206396</c:v>
                </c:pt>
                <c:pt idx="3">
                  <c:v>97208.845208845218</c:v>
                </c:pt>
                <c:pt idx="4">
                  <c:v>104229.48402948404</c:v>
                </c:pt>
                <c:pt idx="5">
                  <c:v>112870.27027027027</c:v>
                </c:pt>
                <c:pt idx="6">
                  <c:v>109089.92628992631</c:v>
                </c:pt>
                <c:pt idx="7">
                  <c:v>106389.6805896806</c:v>
                </c:pt>
                <c:pt idx="8">
                  <c:v>114490.41769041769</c:v>
                </c:pt>
                <c:pt idx="9">
                  <c:v>122591.15479115481</c:v>
                </c:pt>
                <c:pt idx="10">
                  <c:v>139332.67813267815</c:v>
                </c:pt>
                <c:pt idx="11">
                  <c:v>158234.39803439807</c:v>
                </c:pt>
              </c:numCache>
            </c:numRef>
          </c:val>
          <c:smooth val="1"/>
          <c:extLst>
            <c:ext xmlns:c16="http://schemas.microsoft.com/office/drawing/2014/chart" uri="{C3380CC4-5D6E-409C-BE32-E72D297353CC}">
              <c16:uniqueId val="{00000001-B4EC-47AB-82DA-BC3B3E2B99CE}"/>
            </c:ext>
          </c:extLst>
        </c:ser>
        <c:ser>
          <c:idx val="2"/>
          <c:order val="2"/>
          <c:tx>
            <c:v>Optimistic</c:v>
          </c:tx>
          <c:marker>
            <c:symbol val="none"/>
          </c:marker>
          <c:cat>
            <c:strRef>
              <c:f>'5 Summary'!$A$27:$A$38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'5 Summary'!$D$27:$D$38</c:f>
              <c:numCache>
                <c:formatCode>\$#,##0</c:formatCode>
                <c:ptCount val="12"/>
                <c:pt idx="0">
                  <c:v>83733.333333333343</c:v>
                </c:pt>
                <c:pt idx="1">
                  <c:v>88259.459459459482</c:v>
                </c:pt>
                <c:pt idx="2">
                  <c:v>94482.882882882885</c:v>
                </c:pt>
                <c:pt idx="3">
                  <c:v>101837.83783783784</c:v>
                </c:pt>
                <c:pt idx="4">
                  <c:v>109192.79279279281</c:v>
                </c:pt>
                <c:pt idx="5">
                  <c:v>118245.04504504504</c:v>
                </c:pt>
                <c:pt idx="6">
                  <c:v>114284.6846846847</c:v>
                </c:pt>
                <c:pt idx="7">
                  <c:v>111455.85585585587</c:v>
                </c:pt>
                <c:pt idx="8">
                  <c:v>119942.34234234235</c:v>
                </c:pt>
                <c:pt idx="9">
                  <c:v>128428.82882882885</c:v>
                </c:pt>
                <c:pt idx="10">
                  <c:v>145967.56756756757</c:v>
                </c:pt>
                <c:pt idx="11">
                  <c:v>165769.36936936941</c:v>
                </c:pt>
              </c:numCache>
            </c:numRef>
          </c:val>
          <c:smooth val="1"/>
          <c:extLst>
            <c:ext xmlns:c16="http://schemas.microsoft.com/office/drawing/2014/chart" uri="{C3380CC4-5D6E-409C-BE32-E72D297353CC}">
              <c16:uniqueId val="{00000002-B4EC-47AB-82DA-BC3B3E2B99CE}"/>
            </c:ext>
          </c:extLst>
        </c:ser>
        <c:dLbls>
          <c:showLegendKey val="0"/>
          <c:showVal val="0"/>
          <c:showCatName val="0"/>
          <c:showSerName val="0"/>
          <c:showPercent val="0"/>
          <c:showBubbleSize val="0"/>
        </c:dLbls>
        <c:smooth val="0"/>
        <c:axId val="48650112"/>
        <c:axId val="48672768"/>
      </c:line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0</xdr:col>
      <xdr:colOff>123826</xdr:colOff>
      <xdr:row>0</xdr:row>
      <xdr:rowOff>85725</xdr:rowOff>
    </xdr:from>
    <xdr:to>
      <xdr:col>1</xdr:col>
      <xdr:colOff>647700</xdr:colOff>
      <xdr:row>1</xdr:row>
      <xdr:rowOff>588698</xdr:rowOff>
    </xdr:to>
    <xdr:pic>
      <xdr:nvPicPr>
        <xdr:cNvPr id="3" name="Picture 2">
          <a:extLst>
            <a:ext uri="{FF2B5EF4-FFF2-40B4-BE49-F238E27FC236}">
              <a16:creationId xmlns:a16="http://schemas.microsoft.com/office/drawing/2014/main" id="{98173131-2FFE-3798-4809-19878369C7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6" y="85725"/>
          <a:ext cx="1362074" cy="883973"/>
        </a:xfrm>
        <a:prstGeom prst="rect">
          <a:avLst/>
        </a:prstGeom>
      </xdr:spPr>
    </xdr:pic>
    <xdr:clientData/>
  </xdr:twoCellAnchor>
  <xdr:twoCellAnchor>
    <xdr:from>
      <xdr:col>1</xdr:col>
      <xdr:colOff>1123950</xdr:colOff>
      <xdr:row>0</xdr:row>
      <xdr:rowOff>123825</xdr:rowOff>
    </xdr:from>
    <xdr:to>
      <xdr:col>7</xdr:col>
      <xdr:colOff>276225</xdr:colOff>
      <xdr:row>1</xdr:row>
      <xdr:rowOff>571500</xdr:rowOff>
    </xdr:to>
    <xdr:sp macro="" textlink="">
      <xdr:nvSpPr>
        <xdr:cNvPr id="4" name="TextBox 3">
          <a:extLst>
            <a:ext uri="{FF2B5EF4-FFF2-40B4-BE49-F238E27FC236}">
              <a16:creationId xmlns:a16="http://schemas.microsoft.com/office/drawing/2014/main" id="{730F4523-95DE-6C96-731F-F097C0D29061}"/>
            </a:ext>
          </a:extLst>
        </xdr:cNvPr>
        <xdr:cNvSpPr txBox="1"/>
      </xdr:nvSpPr>
      <xdr:spPr>
        <a:xfrm>
          <a:off x="1962150" y="123825"/>
          <a:ext cx="9667875" cy="8286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2400" b="1">
              <a:solidFill>
                <a:schemeClr val="bg1"/>
              </a:solidFill>
            </a:rPr>
            <a:t>Sales Projection Workbook. Run the Numbers. Test the Decision.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85725</xdr:colOff>
      <xdr:row>0</xdr:row>
      <xdr:rowOff>95250</xdr:rowOff>
    </xdr:from>
    <xdr:to>
      <xdr:col>1</xdr:col>
      <xdr:colOff>228599</xdr:colOff>
      <xdr:row>1</xdr:row>
      <xdr:rowOff>598223</xdr:rowOff>
    </xdr:to>
    <xdr:pic>
      <xdr:nvPicPr>
        <xdr:cNvPr id="5" name="Picture 4">
          <a:extLst>
            <a:ext uri="{FF2B5EF4-FFF2-40B4-BE49-F238E27FC236}">
              <a16:creationId xmlns:a16="http://schemas.microsoft.com/office/drawing/2014/main" id="{98AA407D-5138-4948-827C-B90598FB39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95250"/>
          <a:ext cx="1362074" cy="883973"/>
        </a:xfrm>
        <a:prstGeom prst="rect">
          <a:avLst/>
        </a:prstGeom>
      </xdr:spPr>
    </xdr:pic>
    <xdr:clientData/>
  </xdr:twoCellAnchor>
  <xdr:twoCellAnchor>
    <xdr:from>
      <xdr:col>1</xdr:col>
      <xdr:colOff>628650</xdr:colOff>
      <xdr:row>0</xdr:row>
      <xdr:rowOff>257175</xdr:rowOff>
    </xdr:from>
    <xdr:to>
      <xdr:col>5</xdr:col>
      <xdr:colOff>0</xdr:colOff>
      <xdr:row>1</xdr:row>
      <xdr:rowOff>485775</xdr:rowOff>
    </xdr:to>
    <xdr:sp macro="" textlink="">
      <xdr:nvSpPr>
        <xdr:cNvPr id="6" name="TextBox 5">
          <a:extLst>
            <a:ext uri="{FF2B5EF4-FFF2-40B4-BE49-F238E27FC236}">
              <a16:creationId xmlns:a16="http://schemas.microsoft.com/office/drawing/2014/main" id="{FB6C1E8B-49DC-C8FB-61F4-EE9899A68C52}"/>
            </a:ext>
          </a:extLst>
        </xdr:cNvPr>
        <xdr:cNvSpPr txBox="1"/>
      </xdr:nvSpPr>
      <xdr:spPr>
        <a:xfrm>
          <a:off x="1847850" y="257175"/>
          <a:ext cx="6229350" cy="6096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2400">
              <a:solidFill>
                <a:schemeClr val="bg1"/>
              </a:solidFill>
            </a:rPr>
            <a:t>Step 1 | Enter Your Historical Sales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628650</xdr:colOff>
      <xdr:row>0</xdr:row>
      <xdr:rowOff>257175</xdr:rowOff>
    </xdr:from>
    <xdr:to>
      <xdr:col>5</xdr:col>
      <xdr:colOff>0</xdr:colOff>
      <xdr:row>1</xdr:row>
      <xdr:rowOff>485775</xdr:rowOff>
    </xdr:to>
    <xdr:sp macro="" textlink="">
      <xdr:nvSpPr>
        <xdr:cNvPr id="2" name="TextBox 1">
          <a:extLst>
            <a:ext uri="{FF2B5EF4-FFF2-40B4-BE49-F238E27FC236}">
              <a16:creationId xmlns:a16="http://schemas.microsoft.com/office/drawing/2014/main" id="{40E442C2-9539-4F57-AF39-3A72069D7C37}"/>
            </a:ext>
          </a:extLst>
        </xdr:cNvPr>
        <xdr:cNvSpPr txBox="1"/>
      </xdr:nvSpPr>
      <xdr:spPr>
        <a:xfrm>
          <a:off x="1847850" y="257175"/>
          <a:ext cx="6229350" cy="6096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2400">
              <a:solidFill>
                <a:schemeClr val="bg1"/>
              </a:solidFill>
            </a:rPr>
            <a:t>Step 2 | Adjust Only What You Expect to Change</a:t>
          </a:r>
        </a:p>
      </xdr:txBody>
    </xdr:sp>
    <xdr:clientData/>
  </xdr:twoCellAnchor>
  <xdr:twoCellAnchor editAs="absolute">
    <xdr:from>
      <xdr:col>0</xdr:col>
      <xdr:colOff>152400</xdr:colOff>
      <xdr:row>0</xdr:row>
      <xdr:rowOff>76200</xdr:rowOff>
    </xdr:from>
    <xdr:to>
      <xdr:col>1</xdr:col>
      <xdr:colOff>295274</xdr:colOff>
      <xdr:row>1</xdr:row>
      <xdr:rowOff>579173</xdr:rowOff>
    </xdr:to>
    <xdr:pic>
      <xdr:nvPicPr>
        <xdr:cNvPr id="4" name="Picture 3">
          <a:extLst>
            <a:ext uri="{FF2B5EF4-FFF2-40B4-BE49-F238E27FC236}">
              <a16:creationId xmlns:a16="http://schemas.microsoft.com/office/drawing/2014/main" id="{67DE2DCE-8C20-404E-8DDC-00CD4C4D19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76200"/>
          <a:ext cx="1362074" cy="8839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628650</xdr:colOff>
      <xdr:row>0</xdr:row>
      <xdr:rowOff>257175</xdr:rowOff>
    </xdr:from>
    <xdr:to>
      <xdr:col>5</xdr:col>
      <xdr:colOff>0</xdr:colOff>
      <xdr:row>1</xdr:row>
      <xdr:rowOff>485775</xdr:rowOff>
    </xdr:to>
    <xdr:sp macro="" textlink="">
      <xdr:nvSpPr>
        <xdr:cNvPr id="2" name="TextBox 1">
          <a:extLst>
            <a:ext uri="{FF2B5EF4-FFF2-40B4-BE49-F238E27FC236}">
              <a16:creationId xmlns:a16="http://schemas.microsoft.com/office/drawing/2014/main" id="{EF6C780C-02E9-4F1D-ABAB-306AD673871E}"/>
            </a:ext>
          </a:extLst>
        </xdr:cNvPr>
        <xdr:cNvSpPr txBox="1"/>
      </xdr:nvSpPr>
      <xdr:spPr>
        <a:xfrm>
          <a:off x="1847850" y="257175"/>
          <a:ext cx="7600950" cy="6096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2400">
              <a:solidFill>
                <a:schemeClr val="bg1"/>
              </a:solidFill>
            </a:rPr>
            <a:t>Step 3 | Review Your Sales Forecast</a:t>
          </a:r>
        </a:p>
      </xdr:txBody>
    </xdr:sp>
    <xdr:clientData/>
  </xdr:twoCellAnchor>
  <xdr:twoCellAnchor editAs="absolute">
    <xdr:from>
      <xdr:col>0</xdr:col>
      <xdr:colOff>114300</xdr:colOff>
      <xdr:row>0</xdr:row>
      <xdr:rowOff>76200</xdr:rowOff>
    </xdr:from>
    <xdr:to>
      <xdr:col>1</xdr:col>
      <xdr:colOff>409574</xdr:colOff>
      <xdr:row>1</xdr:row>
      <xdr:rowOff>579173</xdr:rowOff>
    </xdr:to>
    <xdr:pic>
      <xdr:nvPicPr>
        <xdr:cNvPr id="3" name="Picture 2">
          <a:extLst>
            <a:ext uri="{FF2B5EF4-FFF2-40B4-BE49-F238E27FC236}">
              <a16:creationId xmlns:a16="http://schemas.microsoft.com/office/drawing/2014/main" id="{0E4E36C9-2C7F-49F3-B3AC-5421D9C849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76200"/>
          <a:ext cx="1362074" cy="8839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12</xdr:row>
      <xdr:rowOff>0</xdr:rowOff>
    </xdr:from>
    <xdr:to>
      <xdr:col>14</xdr:col>
      <xdr:colOff>0</xdr:colOff>
      <xdr:row>29</xdr:row>
      <xdr:rowOff>0</xdr:rowOff>
    </xdr:to>
    <xdr:graphicFrame macro="">
      <xdr:nvGraphicFramePr>
        <xdr:cNvPr id="2" name="Chart">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1857375</xdr:colOff>
      <xdr:row>0</xdr:row>
      <xdr:rowOff>257175</xdr:rowOff>
    </xdr:from>
    <xdr:to>
      <xdr:col>5</xdr:col>
      <xdr:colOff>0</xdr:colOff>
      <xdr:row>1</xdr:row>
      <xdr:rowOff>485775</xdr:rowOff>
    </xdr:to>
    <xdr:sp macro="" textlink="">
      <xdr:nvSpPr>
        <xdr:cNvPr id="3" name="TextBox 2">
          <a:extLst>
            <a:ext uri="{FF2B5EF4-FFF2-40B4-BE49-F238E27FC236}">
              <a16:creationId xmlns:a16="http://schemas.microsoft.com/office/drawing/2014/main" id="{34B41C71-19DB-43EF-95B6-7CC7328DABFD}"/>
            </a:ext>
          </a:extLst>
        </xdr:cNvPr>
        <xdr:cNvSpPr txBox="1"/>
      </xdr:nvSpPr>
      <xdr:spPr>
        <a:xfrm>
          <a:off x="1857375" y="257175"/>
          <a:ext cx="6677025" cy="6096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2400" b="1">
              <a:solidFill>
                <a:schemeClr val="bg1"/>
              </a:solidFill>
            </a:rPr>
            <a:t>Step 4 | Review Your Summary</a:t>
          </a:r>
        </a:p>
      </xdr:txBody>
    </xdr:sp>
    <xdr:clientData/>
  </xdr:twoCellAnchor>
  <xdr:twoCellAnchor editAs="absolute">
    <xdr:from>
      <xdr:col>0</xdr:col>
      <xdr:colOff>114300</xdr:colOff>
      <xdr:row>0</xdr:row>
      <xdr:rowOff>85725</xdr:rowOff>
    </xdr:from>
    <xdr:to>
      <xdr:col>0</xdr:col>
      <xdr:colOff>1476374</xdr:colOff>
      <xdr:row>1</xdr:row>
      <xdr:rowOff>588698</xdr:rowOff>
    </xdr:to>
    <xdr:pic>
      <xdr:nvPicPr>
        <xdr:cNvPr id="6" name="Picture 5">
          <a:extLst>
            <a:ext uri="{FF2B5EF4-FFF2-40B4-BE49-F238E27FC236}">
              <a16:creationId xmlns:a16="http://schemas.microsoft.com/office/drawing/2014/main" id="{024F8ADF-AA11-45E6-ADED-5177AD9910E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 y="85725"/>
          <a:ext cx="1362074" cy="883973"/>
        </a:xfrm>
        <a:prstGeom prst="rect">
          <a:avLst/>
        </a:prstGeom>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5"/>
  <sheetViews>
    <sheetView tabSelected="1" workbookViewId="0">
      <selection activeCell="M14" sqref="M14"/>
    </sheetView>
  </sheetViews>
  <sheetFormatPr defaultRowHeight="14.25"/>
  <cols>
    <col min="1" max="1" width="11" customWidth="1"/>
    <col min="2" max="2" width="24.75" customWidth="1"/>
    <col min="3" max="3" width="58" customWidth="1"/>
    <col min="4" max="8" width="14" customWidth="1"/>
  </cols>
  <sheetData>
    <row r="1" spans="1:13" ht="30" customHeight="1">
      <c r="A1" s="65"/>
      <c r="B1" s="28"/>
      <c r="C1" s="28"/>
      <c r="D1" s="28"/>
      <c r="E1" s="28"/>
      <c r="F1" s="28"/>
      <c r="G1" s="28"/>
      <c r="H1" s="28"/>
      <c r="I1" s="1"/>
      <c r="J1" s="1"/>
      <c r="K1" s="1"/>
      <c r="L1" s="1"/>
      <c r="M1" s="1"/>
    </row>
    <row r="2" spans="1:13" ht="52.5" customHeight="1">
      <c r="A2" s="28"/>
      <c r="B2" s="28"/>
      <c r="C2" s="28"/>
      <c r="D2" s="28"/>
      <c r="E2" s="28"/>
      <c r="F2" s="28"/>
      <c r="G2" s="28"/>
      <c r="H2" s="28"/>
      <c r="I2" s="1"/>
      <c r="J2" s="1"/>
      <c r="K2" s="1"/>
      <c r="L2" s="1"/>
      <c r="M2" s="1"/>
    </row>
    <row r="3" spans="1:13" ht="15">
      <c r="A3" s="1"/>
      <c r="B3" s="1"/>
      <c r="C3" s="1"/>
      <c r="D3" s="1"/>
      <c r="E3" s="1"/>
      <c r="F3" s="1"/>
      <c r="G3" s="1"/>
      <c r="H3" s="1"/>
      <c r="I3" s="1"/>
      <c r="J3" s="1"/>
      <c r="K3" s="1"/>
      <c r="L3" s="1"/>
      <c r="M3" s="1"/>
    </row>
    <row r="4" spans="1:13" ht="24" customHeight="1">
      <c r="A4" s="106" t="s">
        <v>0</v>
      </c>
      <c r="B4" s="107"/>
      <c r="C4" s="107"/>
      <c r="D4" s="107"/>
      <c r="E4" s="107"/>
      <c r="F4" s="107"/>
      <c r="G4" s="107"/>
      <c r="H4" s="108"/>
      <c r="I4" s="1"/>
      <c r="J4" s="1"/>
      <c r="K4" s="1"/>
      <c r="L4" s="1"/>
      <c r="M4" s="1"/>
    </row>
    <row r="5" spans="1:13" ht="24" customHeight="1">
      <c r="A5" s="109"/>
      <c r="B5" s="110"/>
      <c r="C5" s="110"/>
      <c r="D5" s="110"/>
      <c r="E5" s="110"/>
      <c r="F5" s="110"/>
      <c r="G5" s="110"/>
      <c r="H5" s="111"/>
      <c r="I5" s="1"/>
      <c r="J5" s="1"/>
      <c r="K5" s="1"/>
      <c r="L5" s="1"/>
      <c r="M5" s="1"/>
    </row>
    <row r="6" spans="1:13" ht="24" customHeight="1">
      <c r="A6" s="112"/>
      <c r="B6" s="113"/>
      <c r="C6" s="113"/>
      <c r="D6" s="113"/>
      <c r="E6" s="113"/>
      <c r="F6" s="113"/>
      <c r="G6" s="113"/>
      <c r="H6" s="114"/>
      <c r="I6" s="1"/>
      <c r="J6" s="1"/>
      <c r="K6" s="1"/>
      <c r="L6" s="1"/>
      <c r="M6" s="1"/>
    </row>
    <row r="7" spans="1:13" ht="15">
      <c r="A7" s="1"/>
      <c r="B7" s="1"/>
      <c r="C7" s="1"/>
      <c r="D7" s="1"/>
      <c r="E7" s="1"/>
      <c r="F7" s="1"/>
      <c r="G7" s="1"/>
      <c r="H7" s="1"/>
      <c r="I7" s="1"/>
      <c r="J7" s="1"/>
      <c r="K7" s="1"/>
      <c r="L7" s="1"/>
      <c r="M7" s="1"/>
    </row>
    <row r="8" spans="1:13" ht="21">
      <c r="A8" s="66" t="s">
        <v>1</v>
      </c>
      <c r="B8" s="67"/>
      <c r="C8" s="133" t="s">
        <v>2</v>
      </c>
      <c r="D8" s="134"/>
      <c r="E8" s="135"/>
      <c r="F8" s="68" t="s">
        <v>3</v>
      </c>
      <c r="G8" s="69"/>
      <c r="H8" s="70"/>
      <c r="I8" s="1"/>
      <c r="J8" s="1"/>
      <c r="K8" s="1"/>
      <c r="L8" s="1"/>
      <c r="M8" s="1"/>
    </row>
    <row r="9" spans="1:13" ht="15">
      <c r="A9" s="100" t="s">
        <v>95</v>
      </c>
      <c r="B9" s="101"/>
      <c r="C9" s="136" t="s">
        <v>4</v>
      </c>
      <c r="D9" s="137"/>
      <c r="E9" s="138"/>
      <c r="F9" s="71" t="s">
        <v>5</v>
      </c>
      <c r="G9" s="72"/>
      <c r="H9" s="73"/>
      <c r="I9" s="1"/>
      <c r="J9" s="1"/>
      <c r="K9" s="1"/>
      <c r="L9" s="1"/>
      <c r="M9" s="1"/>
    </row>
    <row r="10" spans="1:13" ht="15">
      <c r="A10" s="102" t="s">
        <v>6</v>
      </c>
      <c r="B10" s="103"/>
      <c r="C10" s="139"/>
      <c r="D10" s="140"/>
      <c r="E10" s="141"/>
      <c r="F10" s="74"/>
      <c r="G10" s="75"/>
      <c r="H10" s="76"/>
      <c r="I10" s="1"/>
      <c r="J10" s="1"/>
      <c r="K10" s="1"/>
      <c r="L10" s="1"/>
      <c r="M10" s="1"/>
    </row>
    <row r="11" spans="1:13" ht="15">
      <c r="A11" s="104"/>
      <c r="B11" s="105"/>
      <c r="C11" s="142"/>
      <c r="D11" s="143"/>
      <c r="E11" s="144"/>
      <c r="F11" s="77"/>
      <c r="G11" s="78"/>
      <c r="H11" s="79"/>
      <c r="I11" s="1"/>
      <c r="J11" s="1"/>
      <c r="K11" s="1"/>
      <c r="L11" s="1"/>
      <c r="M11" s="1"/>
    </row>
    <row r="12" spans="1:13" ht="15">
      <c r="A12" s="1"/>
      <c r="B12" s="1"/>
      <c r="C12" s="1"/>
      <c r="D12" s="1"/>
      <c r="E12" s="1"/>
      <c r="F12" s="1"/>
      <c r="G12" s="1"/>
      <c r="H12" s="1"/>
      <c r="I12" s="1"/>
      <c r="J12" s="1"/>
      <c r="K12" s="1"/>
      <c r="L12" s="1"/>
      <c r="M12" s="1"/>
    </row>
    <row r="13" spans="1:13" ht="24.75" customHeight="1">
      <c r="A13" s="99" t="s">
        <v>7</v>
      </c>
      <c r="B13" s="99" t="s">
        <v>8</v>
      </c>
      <c r="C13" s="99" t="s">
        <v>9</v>
      </c>
      <c r="D13" s="1"/>
      <c r="E13" s="1"/>
      <c r="F13" s="1"/>
      <c r="G13" s="1"/>
      <c r="H13" s="1"/>
      <c r="I13" s="1"/>
      <c r="J13" s="1"/>
      <c r="K13" s="1"/>
      <c r="L13" s="1"/>
      <c r="M13" s="1"/>
    </row>
    <row r="14" spans="1:13" ht="43.5" customHeight="1">
      <c r="A14" s="98" t="s">
        <v>10</v>
      </c>
      <c r="B14" s="98" t="s">
        <v>98</v>
      </c>
      <c r="C14" s="98" t="s">
        <v>11</v>
      </c>
      <c r="D14" s="1"/>
      <c r="E14" s="1"/>
      <c r="F14" s="1"/>
      <c r="G14" s="1"/>
      <c r="H14" s="1"/>
      <c r="I14" s="1"/>
      <c r="J14" s="1"/>
      <c r="K14" s="1"/>
      <c r="L14" s="1"/>
      <c r="M14" s="1"/>
    </row>
    <row r="15" spans="1:13" ht="43.5" customHeight="1">
      <c r="A15" s="98" t="s">
        <v>12</v>
      </c>
      <c r="B15" s="98" t="s">
        <v>99</v>
      </c>
      <c r="C15" s="98" t="s">
        <v>13</v>
      </c>
      <c r="D15" s="1"/>
      <c r="E15" s="1"/>
      <c r="F15" s="1"/>
      <c r="G15" s="1"/>
      <c r="H15" s="1"/>
      <c r="I15" s="1"/>
      <c r="J15" s="1"/>
      <c r="K15" s="1"/>
      <c r="L15" s="1"/>
      <c r="M15" s="1"/>
    </row>
    <row r="16" spans="1:13" ht="43.5" customHeight="1">
      <c r="A16" s="98" t="s">
        <v>14</v>
      </c>
      <c r="B16" s="98" t="s">
        <v>100</v>
      </c>
      <c r="C16" s="98" t="s">
        <v>15</v>
      </c>
      <c r="D16" s="1"/>
      <c r="E16" s="1"/>
      <c r="F16" s="1"/>
      <c r="G16" s="1"/>
      <c r="H16" s="1"/>
      <c r="I16" s="1"/>
      <c r="J16" s="1"/>
      <c r="K16" s="1"/>
      <c r="L16" s="1"/>
      <c r="M16" s="1"/>
    </row>
    <row r="17" spans="1:13" ht="43.5" customHeight="1">
      <c r="A17" s="98" t="s">
        <v>16</v>
      </c>
      <c r="B17" s="98" t="s">
        <v>101</v>
      </c>
      <c r="C17" s="98" t="s">
        <v>17</v>
      </c>
      <c r="D17" s="1"/>
      <c r="E17" s="1"/>
      <c r="F17" s="98"/>
      <c r="G17" s="1"/>
      <c r="H17" s="1"/>
      <c r="I17" s="1"/>
      <c r="J17" s="1"/>
      <c r="K17" s="1"/>
      <c r="L17" s="1"/>
      <c r="M17" s="1"/>
    </row>
    <row r="18" spans="1:13" ht="15">
      <c r="A18" s="1"/>
      <c r="B18" s="1"/>
      <c r="C18" s="1"/>
      <c r="D18" s="1"/>
      <c r="E18" s="1"/>
      <c r="F18" s="1"/>
      <c r="G18" s="1"/>
      <c r="H18" s="1"/>
      <c r="I18" s="1"/>
      <c r="J18" s="1"/>
      <c r="K18" s="1"/>
      <c r="L18" s="1"/>
      <c r="M18" s="1"/>
    </row>
    <row r="19" spans="1:13" ht="22.5" customHeight="1">
      <c r="A19" s="124" t="s">
        <v>18</v>
      </c>
      <c r="B19" s="125"/>
      <c r="C19" s="125"/>
      <c r="D19" s="125"/>
      <c r="E19" s="125"/>
      <c r="F19" s="125"/>
      <c r="G19" s="125"/>
      <c r="H19" s="126"/>
      <c r="I19" s="1"/>
      <c r="J19" s="254"/>
      <c r="K19" s="1"/>
      <c r="L19" s="1"/>
      <c r="M19" s="1"/>
    </row>
    <row r="20" spans="1:13" ht="22.5" customHeight="1">
      <c r="A20" s="127"/>
      <c r="B20" s="128"/>
      <c r="C20" s="128"/>
      <c r="D20" s="128"/>
      <c r="E20" s="128"/>
      <c r="F20" s="128"/>
      <c r="G20" s="128"/>
      <c r="H20" s="129"/>
      <c r="I20" s="1"/>
      <c r="J20" s="1"/>
      <c r="K20" s="1"/>
      <c r="L20" s="1"/>
      <c r="M20" s="1"/>
    </row>
    <row r="21" spans="1:13" ht="22.5" customHeight="1">
      <c r="A21" s="127"/>
      <c r="B21" s="128"/>
      <c r="C21" s="128"/>
      <c r="D21" s="128"/>
      <c r="E21" s="128"/>
      <c r="F21" s="128"/>
      <c r="G21" s="128"/>
      <c r="H21" s="129"/>
      <c r="I21" s="1"/>
      <c r="J21" s="1"/>
      <c r="K21" s="1"/>
      <c r="L21" s="1"/>
      <c r="M21" s="1"/>
    </row>
    <row r="22" spans="1:13" ht="22.5" customHeight="1">
      <c r="A22" s="130"/>
      <c r="B22" s="131"/>
      <c r="C22" s="131"/>
      <c r="D22" s="131"/>
      <c r="E22" s="131"/>
      <c r="F22" s="131"/>
      <c r="G22" s="131"/>
      <c r="H22" s="132"/>
      <c r="I22" s="1"/>
      <c r="J22" s="1"/>
      <c r="K22" s="1"/>
      <c r="L22" s="1"/>
      <c r="M22" s="1"/>
    </row>
    <row r="23" spans="1:13" ht="15">
      <c r="A23" s="1"/>
      <c r="B23" s="1"/>
      <c r="C23" s="1"/>
      <c r="D23" s="1"/>
      <c r="E23" s="1"/>
      <c r="F23" s="1"/>
      <c r="G23" s="1"/>
      <c r="H23" s="1"/>
      <c r="I23" s="1"/>
      <c r="J23" s="1"/>
      <c r="K23" s="1"/>
      <c r="L23" s="1"/>
      <c r="M23" s="1"/>
    </row>
    <row r="24" spans="1:13" ht="15">
      <c r="A24" s="115" t="s">
        <v>97</v>
      </c>
      <c r="B24" s="116"/>
      <c r="C24" s="116"/>
      <c r="D24" s="116"/>
      <c r="E24" s="116"/>
      <c r="F24" s="116"/>
      <c r="G24" s="116"/>
      <c r="H24" s="117"/>
      <c r="I24" s="1"/>
      <c r="J24" s="1"/>
      <c r="K24" s="1"/>
      <c r="L24" s="1"/>
      <c r="M24" s="1"/>
    </row>
    <row r="25" spans="1:13" ht="15">
      <c r="A25" s="118"/>
      <c r="B25" s="119"/>
      <c r="C25" s="119"/>
      <c r="D25" s="119"/>
      <c r="E25" s="119"/>
      <c r="F25" s="119"/>
      <c r="G25" s="119"/>
      <c r="H25" s="120"/>
      <c r="I25" s="1"/>
      <c r="J25" s="1"/>
      <c r="K25" s="1"/>
      <c r="L25" s="1"/>
      <c r="M25" s="1"/>
    </row>
    <row r="26" spans="1:13" ht="15">
      <c r="A26" s="121"/>
      <c r="B26" s="122"/>
      <c r="C26" s="122"/>
      <c r="D26" s="122"/>
      <c r="E26" s="122"/>
      <c r="F26" s="122"/>
      <c r="G26" s="122"/>
      <c r="H26" s="123"/>
      <c r="I26" s="1"/>
      <c r="J26" s="1"/>
      <c r="K26" s="1"/>
      <c r="L26" s="1"/>
      <c r="M26" s="1"/>
    </row>
    <row r="27" spans="1:13" ht="15">
      <c r="A27" s="1"/>
      <c r="B27" s="1"/>
      <c r="C27" s="1"/>
      <c r="D27" s="1"/>
      <c r="E27" s="1"/>
      <c r="F27" s="1"/>
      <c r="G27" s="1"/>
      <c r="H27" s="1"/>
      <c r="I27" s="1"/>
      <c r="J27" s="1"/>
      <c r="K27" s="1"/>
      <c r="L27" s="1"/>
      <c r="M27" s="1"/>
    </row>
    <row r="28" spans="1:13" ht="15">
      <c r="A28" s="1"/>
      <c r="B28" s="1"/>
      <c r="C28" s="1"/>
      <c r="D28" s="1"/>
      <c r="E28" s="1"/>
      <c r="F28" s="1"/>
      <c r="G28" s="1"/>
      <c r="H28" s="1"/>
      <c r="I28" s="1"/>
      <c r="J28" s="1"/>
      <c r="K28" s="1"/>
      <c r="L28" s="1"/>
      <c r="M28" s="1"/>
    </row>
    <row r="29" spans="1:13" ht="15">
      <c r="A29" s="1"/>
      <c r="B29" s="1"/>
      <c r="C29" s="1"/>
      <c r="D29" s="1"/>
      <c r="E29" s="1"/>
      <c r="F29" s="1"/>
      <c r="G29" s="1"/>
      <c r="H29" s="1"/>
      <c r="I29" s="1"/>
      <c r="J29" s="1"/>
      <c r="K29" s="1"/>
      <c r="L29" s="1"/>
      <c r="M29" s="1"/>
    </row>
    <row r="30" spans="1:13" ht="15">
      <c r="A30" s="1"/>
      <c r="B30" s="1"/>
      <c r="C30" s="1"/>
      <c r="D30" s="1"/>
      <c r="E30" s="1"/>
      <c r="F30" s="1"/>
      <c r="G30" s="1"/>
      <c r="H30" s="1"/>
      <c r="I30" s="1"/>
      <c r="J30" s="1"/>
      <c r="K30" s="1"/>
      <c r="L30" s="1"/>
      <c r="M30" s="1"/>
    </row>
    <row r="31" spans="1:13" ht="15">
      <c r="A31" s="1"/>
      <c r="B31" s="1"/>
      <c r="C31" s="1"/>
      <c r="D31" s="1"/>
      <c r="E31" s="1"/>
      <c r="F31" s="1"/>
      <c r="G31" s="1"/>
      <c r="H31" s="1"/>
      <c r="I31" s="1"/>
      <c r="J31" s="1"/>
      <c r="K31" s="1"/>
      <c r="L31" s="1"/>
      <c r="M31" s="1"/>
    </row>
    <row r="32" spans="1:13" ht="15">
      <c r="A32" s="1"/>
      <c r="B32" s="1"/>
      <c r="C32" s="1"/>
      <c r="D32" s="1"/>
      <c r="E32" s="1"/>
      <c r="F32" s="1"/>
      <c r="G32" s="1"/>
      <c r="H32" s="1"/>
      <c r="I32" s="1"/>
      <c r="J32" s="1"/>
      <c r="K32" s="1"/>
      <c r="L32" s="1"/>
      <c r="M32" s="1"/>
    </row>
    <row r="33" spans="1:13" ht="15">
      <c r="A33" s="1"/>
      <c r="B33" s="1"/>
      <c r="C33" s="1"/>
      <c r="D33" s="1"/>
      <c r="E33" s="1"/>
      <c r="F33" s="1"/>
      <c r="G33" s="1"/>
      <c r="H33" s="1"/>
      <c r="I33" s="1"/>
      <c r="J33" s="1"/>
      <c r="K33" s="1"/>
      <c r="L33" s="1"/>
      <c r="M33" s="1"/>
    </row>
    <row r="34" spans="1:13" ht="15">
      <c r="A34" s="1"/>
      <c r="B34" s="1"/>
      <c r="C34" s="1"/>
      <c r="D34" s="1"/>
      <c r="E34" s="1"/>
      <c r="F34" s="1"/>
      <c r="G34" s="1"/>
      <c r="H34" s="1"/>
      <c r="I34" s="1"/>
      <c r="J34" s="1"/>
      <c r="K34" s="1"/>
      <c r="L34" s="1"/>
      <c r="M34" s="1"/>
    </row>
    <row r="35" spans="1:13" ht="15">
      <c r="A35" s="1"/>
      <c r="B35" s="1"/>
      <c r="C35" s="1"/>
      <c r="D35" s="1"/>
      <c r="E35" s="1"/>
      <c r="F35" s="1"/>
      <c r="G35" s="1"/>
      <c r="H35" s="1"/>
      <c r="I35" s="1"/>
      <c r="J35" s="1"/>
      <c r="K35" s="1"/>
      <c r="L35" s="1"/>
      <c r="M35" s="1"/>
    </row>
    <row r="36" spans="1:13" ht="15">
      <c r="A36" s="1"/>
      <c r="B36" s="1"/>
      <c r="C36" s="1"/>
      <c r="D36" s="1"/>
      <c r="E36" s="1"/>
      <c r="F36" s="1"/>
      <c r="G36" s="1"/>
      <c r="H36" s="1"/>
      <c r="I36" s="1"/>
      <c r="J36" s="1"/>
      <c r="K36" s="1"/>
      <c r="L36" s="1"/>
      <c r="M36" s="1"/>
    </row>
    <row r="37" spans="1:13" ht="15">
      <c r="A37" s="1"/>
      <c r="B37" s="1"/>
      <c r="C37" s="1"/>
      <c r="D37" s="1"/>
      <c r="E37" s="1"/>
      <c r="F37" s="1"/>
      <c r="G37" s="1"/>
      <c r="H37" s="1"/>
      <c r="I37" s="1"/>
      <c r="J37" s="1"/>
      <c r="K37" s="1"/>
      <c r="L37" s="1"/>
      <c r="M37" s="1"/>
    </row>
    <row r="38" spans="1:13" ht="15">
      <c r="A38" s="1"/>
      <c r="B38" s="1"/>
      <c r="C38" s="1"/>
      <c r="D38" s="1"/>
      <c r="E38" s="1"/>
      <c r="F38" s="1"/>
      <c r="G38" s="1"/>
      <c r="H38" s="1"/>
      <c r="I38" s="1"/>
      <c r="J38" s="1"/>
      <c r="K38" s="1"/>
      <c r="L38" s="1"/>
      <c r="M38" s="1"/>
    </row>
    <row r="39" spans="1:13" ht="15">
      <c r="A39" s="1"/>
      <c r="B39" s="1"/>
      <c r="C39" s="1"/>
      <c r="D39" s="1"/>
      <c r="E39" s="1"/>
      <c r="F39" s="1"/>
      <c r="G39" s="1"/>
      <c r="H39" s="1"/>
      <c r="I39" s="1"/>
      <c r="J39" s="1"/>
      <c r="K39" s="1"/>
      <c r="L39" s="1"/>
      <c r="M39" s="1"/>
    </row>
    <row r="40" spans="1:13" ht="15">
      <c r="A40" s="1"/>
      <c r="B40" s="1"/>
      <c r="C40" s="1"/>
      <c r="D40" s="1"/>
      <c r="E40" s="1"/>
      <c r="F40" s="1"/>
      <c r="G40" s="1"/>
      <c r="H40" s="1"/>
      <c r="I40" s="1"/>
      <c r="J40" s="1"/>
      <c r="K40" s="1"/>
      <c r="L40" s="1"/>
      <c r="M40" s="1"/>
    </row>
    <row r="41" spans="1:13" ht="15">
      <c r="A41" s="1"/>
      <c r="B41" s="1"/>
      <c r="C41" s="1"/>
      <c r="D41" s="1"/>
      <c r="E41" s="1"/>
      <c r="F41" s="1"/>
      <c r="G41" s="1"/>
      <c r="H41" s="1"/>
      <c r="I41" s="1"/>
      <c r="J41" s="1"/>
      <c r="K41" s="1"/>
      <c r="L41" s="1"/>
      <c r="M41" s="1"/>
    </row>
    <row r="42" spans="1:13" ht="15">
      <c r="A42" s="1"/>
      <c r="B42" s="1"/>
      <c r="C42" s="1"/>
      <c r="D42" s="1"/>
      <c r="E42" s="1"/>
      <c r="F42" s="1"/>
      <c r="G42" s="1"/>
      <c r="H42" s="1"/>
      <c r="I42" s="1"/>
      <c r="J42" s="1"/>
      <c r="K42" s="1"/>
      <c r="L42" s="1"/>
      <c r="M42" s="1"/>
    </row>
    <row r="43" spans="1:13" ht="15">
      <c r="A43" s="1"/>
      <c r="B43" s="1"/>
      <c r="C43" s="1"/>
      <c r="D43" s="1"/>
      <c r="E43" s="1"/>
      <c r="F43" s="1"/>
      <c r="G43" s="1"/>
      <c r="H43" s="1"/>
      <c r="I43" s="1"/>
      <c r="J43" s="1"/>
      <c r="K43" s="1"/>
      <c r="L43" s="1"/>
      <c r="M43" s="1"/>
    </row>
    <row r="44" spans="1:13" ht="15">
      <c r="A44" s="1"/>
      <c r="B44" s="1"/>
      <c r="C44" s="1"/>
      <c r="D44" s="1"/>
      <c r="E44" s="1"/>
      <c r="F44" s="1"/>
      <c r="G44" s="1"/>
      <c r="H44" s="1"/>
      <c r="I44" s="1"/>
      <c r="J44" s="1"/>
      <c r="K44" s="1"/>
      <c r="L44" s="1"/>
      <c r="M44" s="1"/>
    </row>
    <row r="45" spans="1:13" ht="15">
      <c r="A45" s="1"/>
      <c r="B45" s="1"/>
      <c r="C45" s="1"/>
      <c r="D45" s="1"/>
      <c r="E45" s="1"/>
      <c r="F45" s="1"/>
      <c r="G45" s="1"/>
      <c r="H45" s="1"/>
      <c r="I45" s="1"/>
      <c r="J45" s="1"/>
      <c r="K45" s="1"/>
      <c r="L45" s="1"/>
      <c r="M45" s="1"/>
    </row>
  </sheetData>
  <mergeCells count="9">
    <mergeCell ref="A4:H6"/>
    <mergeCell ref="A8:B8"/>
    <mergeCell ref="C8:E8"/>
    <mergeCell ref="F8:H8"/>
    <mergeCell ref="A9:B11"/>
    <mergeCell ref="C9:E11"/>
    <mergeCell ref="F9:H11"/>
    <mergeCell ref="A19:H22"/>
    <mergeCell ref="A24:H2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5"/>
  <sheetViews>
    <sheetView workbookViewId="0">
      <selection activeCell="G1" sqref="A1:XFD2"/>
    </sheetView>
  </sheetViews>
  <sheetFormatPr defaultRowHeight="14.25"/>
  <cols>
    <col min="1" max="1" width="16" customWidth="1"/>
    <col min="2" max="3" width="21" customWidth="1"/>
    <col min="4" max="4" width="22" customWidth="1"/>
    <col min="5" max="5" width="26" customWidth="1"/>
    <col min="6" max="6" width="21" customWidth="1"/>
  </cols>
  <sheetData>
    <row r="1" spans="1:13" ht="30" customHeight="1">
      <c r="A1" s="234"/>
      <c r="B1" s="234"/>
      <c r="C1" s="234"/>
      <c r="D1" s="234"/>
      <c r="E1" s="234"/>
      <c r="F1" s="234"/>
      <c r="G1" s="1"/>
      <c r="H1" s="1"/>
      <c r="I1" s="1"/>
      <c r="J1" s="1"/>
      <c r="K1" s="1"/>
      <c r="L1" s="1"/>
      <c r="M1" s="1"/>
    </row>
    <row r="2" spans="1:13" ht="52.5" customHeight="1">
      <c r="A2" s="234"/>
      <c r="B2" s="234"/>
      <c r="C2" s="234"/>
      <c r="D2" s="234"/>
      <c r="E2" s="234"/>
      <c r="F2" s="234"/>
      <c r="G2" s="1"/>
      <c r="H2" s="1"/>
      <c r="I2" s="1"/>
      <c r="J2" s="1"/>
      <c r="K2" s="1"/>
      <c r="L2" s="1"/>
      <c r="M2" s="1"/>
    </row>
    <row r="3" spans="1:13" ht="15">
      <c r="A3" s="1"/>
      <c r="B3" s="1"/>
      <c r="C3" s="1"/>
      <c r="D3" s="1"/>
      <c r="E3" s="1"/>
      <c r="F3" s="1"/>
      <c r="G3" s="1"/>
      <c r="H3" s="1"/>
      <c r="I3" s="1"/>
      <c r="J3" s="1"/>
      <c r="K3" s="1"/>
      <c r="L3" s="1"/>
      <c r="M3" s="1"/>
    </row>
    <row r="4" spans="1:13" ht="24" customHeight="1">
      <c r="A4" s="225" t="s">
        <v>19</v>
      </c>
      <c r="B4" s="226"/>
      <c r="C4" s="226"/>
      <c r="D4" s="226"/>
      <c r="E4" s="226"/>
      <c r="F4" s="227"/>
      <c r="G4" s="1"/>
      <c r="H4" s="1"/>
      <c r="I4" s="1"/>
      <c r="J4" s="1"/>
      <c r="K4" s="1"/>
      <c r="L4" s="1"/>
      <c r="M4" s="1"/>
    </row>
    <row r="5" spans="1:13" ht="24" customHeight="1">
      <c r="A5" s="228"/>
      <c r="B5" s="229"/>
      <c r="C5" s="229"/>
      <c r="D5" s="229"/>
      <c r="E5" s="229"/>
      <c r="F5" s="230"/>
      <c r="G5" s="1"/>
      <c r="H5" s="1"/>
      <c r="I5" s="1"/>
      <c r="J5" s="1"/>
      <c r="K5" s="1"/>
      <c r="L5" s="1"/>
      <c r="M5" s="1"/>
    </row>
    <row r="6" spans="1:13" ht="24" customHeight="1">
      <c r="A6" s="231"/>
      <c r="B6" s="232"/>
      <c r="C6" s="232"/>
      <c r="D6" s="232"/>
      <c r="E6" s="232"/>
      <c r="F6" s="233"/>
      <c r="G6" s="1"/>
      <c r="H6" s="1"/>
      <c r="I6" s="1"/>
      <c r="J6" s="1"/>
      <c r="K6" s="1"/>
      <c r="L6" s="1"/>
      <c r="M6" s="1"/>
    </row>
    <row r="7" spans="1:13" ht="15">
      <c r="A7" s="1"/>
      <c r="B7" s="1"/>
      <c r="C7" s="1"/>
      <c r="D7" s="1"/>
      <c r="E7" s="1"/>
      <c r="F7" s="1"/>
      <c r="G7" s="1"/>
      <c r="H7" s="1"/>
      <c r="I7" s="1"/>
      <c r="J7" s="1"/>
      <c r="K7" s="1"/>
      <c r="L7" s="1"/>
      <c r="M7" s="1"/>
    </row>
    <row r="8" spans="1:13" ht="21.95" customHeight="1">
      <c r="A8" s="240" t="s">
        <v>20</v>
      </c>
      <c r="B8" s="241"/>
      <c r="C8" s="241"/>
      <c r="D8" s="241"/>
      <c r="E8" s="241"/>
      <c r="F8" s="242"/>
      <c r="G8" s="1"/>
      <c r="H8" s="1"/>
      <c r="I8" s="1"/>
      <c r="J8" s="1"/>
      <c r="K8" s="1"/>
      <c r="L8" s="1"/>
      <c r="M8" s="1"/>
    </row>
    <row r="9" spans="1:13" ht="21.95" customHeight="1">
      <c r="A9" s="243"/>
      <c r="B9" s="244"/>
      <c r="C9" s="244"/>
      <c r="D9" s="244"/>
      <c r="E9" s="244"/>
      <c r="F9" s="245"/>
      <c r="G9" s="1"/>
      <c r="H9" s="1"/>
      <c r="I9" s="1"/>
      <c r="J9" s="1"/>
      <c r="K9" s="1"/>
      <c r="L9" s="1"/>
      <c r="M9" s="1"/>
    </row>
    <row r="10" spans="1:13" ht="15">
      <c r="A10" s="1"/>
      <c r="B10" s="1"/>
      <c r="C10" s="1"/>
      <c r="D10" s="1"/>
      <c r="E10" s="1"/>
      <c r="F10" s="1"/>
      <c r="G10" s="1"/>
      <c r="H10" s="1"/>
      <c r="I10" s="1"/>
      <c r="J10" s="1"/>
      <c r="K10" s="1"/>
      <c r="L10" s="1"/>
      <c r="M10" s="1"/>
    </row>
    <row r="11" spans="1:13" ht="47.25" customHeight="1">
      <c r="A11" s="239" t="s">
        <v>21</v>
      </c>
      <c r="B11" s="239" t="s">
        <v>22</v>
      </c>
      <c r="C11" s="239" t="s">
        <v>23</v>
      </c>
      <c r="D11" s="239" t="s">
        <v>24</v>
      </c>
      <c r="E11" s="239" t="s">
        <v>25</v>
      </c>
      <c r="F11" s="239" t="s">
        <v>26</v>
      </c>
      <c r="G11" s="1"/>
      <c r="H11" s="1"/>
      <c r="I11" s="1"/>
      <c r="J11" s="1"/>
      <c r="K11" s="1"/>
      <c r="L11" s="1"/>
      <c r="M11" s="1"/>
    </row>
    <row r="12" spans="1:13" ht="21" customHeight="1">
      <c r="A12" s="249" t="s">
        <v>27</v>
      </c>
      <c r="B12" s="250">
        <v>72000</v>
      </c>
      <c r="C12" s="250">
        <v>76000</v>
      </c>
      <c r="D12" s="251">
        <f t="shared" ref="D12:D23" si="0">IF(COUNT(B12:C12)=0,"",AVERAGE(B12:C12))</f>
        <v>74000</v>
      </c>
      <c r="E12" s="252">
        <f>IFERROR(D12/AVERAGE($D$12:$D$23)-1,"")</f>
        <v>-0.27272727272727271</v>
      </c>
      <c r="F12" s="253" t="s">
        <v>28</v>
      </c>
      <c r="G12" s="1"/>
      <c r="H12" s="1"/>
      <c r="I12" s="1"/>
      <c r="J12" s="1"/>
      <c r="K12" s="1"/>
      <c r="L12" s="1"/>
      <c r="M12" s="1"/>
    </row>
    <row r="13" spans="1:13" ht="21" customHeight="1">
      <c r="A13" s="249" t="s">
        <v>29</v>
      </c>
      <c r="B13" s="250">
        <v>76000</v>
      </c>
      <c r="C13" s="250">
        <v>80000</v>
      </c>
      <c r="D13" s="251">
        <f t="shared" si="0"/>
        <v>78000</v>
      </c>
      <c r="E13" s="252">
        <f t="shared" ref="E13:E23" si="1">IFERROR(D13/AVERAGE($D$12:$D$23)-1,"")</f>
        <v>-0.2334152334152334</v>
      </c>
      <c r="F13" s="253" t="s">
        <v>28</v>
      </c>
      <c r="G13" s="1"/>
      <c r="H13" s="1"/>
      <c r="I13" s="1"/>
      <c r="J13" s="1"/>
      <c r="K13" s="1"/>
      <c r="L13" s="1"/>
      <c r="M13" s="1"/>
    </row>
    <row r="14" spans="1:13" ht="21" customHeight="1">
      <c r="A14" s="249" t="s">
        <v>30</v>
      </c>
      <c r="B14" s="250">
        <v>81000</v>
      </c>
      <c r="C14" s="250">
        <v>86000</v>
      </c>
      <c r="D14" s="251">
        <f t="shared" si="0"/>
        <v>83500</v>
      </c>
      <c r="E14" s="252">
        <f t="shared" si="1"/>
        <v>-0.17936117936117935</v>
      </c>
      <c r="F14" s="253" t="s">
        <v>28</v>
      </c>
      <c r="G14" s="1"/>
      <c r="H14" s="1"/>
      <c r="I14" s="1"/>
      <c r="J14" s="1"/>
      <c r="K14" s="1"/>
      <c r="L14" s="1"/>
      <c r="M14" s="1"/>
    </row>
    <row r="15" spans="1:13" ht="21" customHeight="1">
      <c r="A15" s="249" t="s">
        <v>31</v>
      </c>
      <c r="B15" s="250">
        <v>88000</v>
      </c>
      <c r="C15" s="250">
        <v>92000</v>
      </c>
      <c r="D15" s="251">
        <f t="shared" si="0"/>
        <v>90000</v>
      </c>
      <c r="E15" s="252">
        <f t="shared" si="1"/>
        <v>-0.11547911547911549</v>
      </c>
      <c r="F15" s="253" t="s">
        <v>28</v>
      </c>
      <c r="G15" s="1"/>
      <c r="H15" s="1"/>
      <c r="I15" s="1"/>
      <c r="J15" s="1"/>
      <c r="K15" s="1"/>
      <c r="L15" s="1"/>
      <c r="M15" s="1"/>
    </row>
    <row r="16" spans="1:13" ht="21" customHeight="1">
      <c r="A16" s="249" t="s">
        <v>32</v>
      </c>
      <c r="B16" s="250">
        <v>94000</v>
      </c>
      <c r="C16" s="250">
        <v>99000</v>
      </c>
      <c r="D16" s="251">
        <f t="shared" si="0"/>
        <v>96500</v>
      </c>
      <c r="E16" s="252">
        <f t="shared" si="1"/>
        <v>-5.1597051597051635E-2</v>
      </c>
      <c r="F16" s="253" t="s">
        <v>28</v>
      </c>
      <c r="G16" s="1"/>
      <c r="H16" s="1"/>
      <c r="I16" s="1"/>
      <c r="J16" s="1"/>
      <c r="K16" s="1"/>
      <c r="L16" s="1"/>
      <c r="M16" s="1"/>
    </row>
    <row r="17" spans="1:13" ht="21" customHeight="1">
      <c r="A17" s="249" t="s">
        <v>33</v>
      </c>
      <c r="B17" s="250">
        <v>101000</v>
      </c>
      <c r="C17" s="250">
        <v>108000</v>
      </c>
      <c r="D17" s="251">
        <f t="shared" si="0"/>
        <v>104500</v>
      </c>
      <c r="E17" s="252">
        <f t="shared" si="1"/>
        <v>2.7027027027026973E-2</v>
      </c>
      <c r="F17" s="253" t="s">
        <v>28</v>
      </c>
      <c r="G17" s="1"/>
      <c r="H17" s="1"/>
      <c r="I17" s="1"/>
      <c r="J17" s="1"/>
      <c r="K17" s="1"/>
      <c r="L17" s="1"/>
      <c r="M17" s="1"/>
    </row>
    <row r="18" spans="1:13" ht="21" customHeight="1">
      <c r="A18" s="249" t="s">
        <v>34</v>
      </c>
      <c r="B18" s="250">
        <v>98000</v>
      </c>
      <c r="C18" s="250">
        <v>104000</v>
      </c>
      <c r="D18" s="251">
        <f t="shared" si="0"/>
        <v>101000</v>
      </c>
      <c r="E18" s="252">
        <f t="shared" si="1"/>
        <v>-7.3710073710073765E-3</v>
      </c>
      <c r="F18" s="253" t="s">
        <v>28</v>
      </c>
      <c r="G18" s="1"/>
      <c r="H18" s="1"/>
      <c r="I18" s="1"/>
      <c r="J18" s="1"/>
      <c r="K18" s="1"/>
      <c r="L18" s="1"/>
      <c r="M18" s="1"/>
    </row>
    <row r="19" spans="1:13" ht="21" customHeight="1">
      <c r="A19" s="249" t="s">
        <v>35</v>
      </c>
      <c r="B19" s="250">
        <v>96000</v>
      </c>
      <c r="C19" s="250">
        <v>101000</v>
      </c>
      <c r="D19" s="251">
        <f t="shared" si="0"/>
        <v>98500</v>
      </c>
      <c r="E19" s="252">
        <f t="shared" si="1"/>
        <v>-3.1941031941031928E-2</v>
      </c>
      <c r="F19" s="253" t="s">
        <v>28</v>
      </c>
      <c r="G19" s="1"/>
      <c r="H19" s="1"/>
      <c r="I19" s="1"/>
      <c r="J19" s="1"/>
      <c r="K19" s="1"/>
      <c r="L19" s="1"/>
      <c r="M19" s="1"/>
    </row>
    <row r="20" spans="1:13" ht="21" customHeight="1">
      <c r="A20" s="249" t="s">
        <v>36</v>
      </c>
      <c r="B20" s="250">
        <v>103000</v>
      </c>
      <c r="C20" s="250">
        <v>109000</v>
      </c>
      <c r="D20" s="251">
        <f t="shared" si="0"/>
        <v>106000</v>
      </c>
      <c r="E20" s="252">
        <f t="shared" si="1"/>
        <v>4.1769041769041726E-2</v>
      </c>
      <c r="F20" s="253" t="s">
        <v>28</v>
      </c>
      <c r="G20" s="1"/>
      <c r="H20" s="1"/>
      <c r="I20" s="1"/>
      <c r="J20" s="1"/>
      <c r="K20" s="1"/>
      <c r="L20" s="1"/>
      <c r="M20" s="1"/>
    </row>
    <row r="21" spans="1:13" ht="21" customHeight="1">
      <c r="A21" s="249" t="s">
        <v>37</v>
      </c>
      <c r="B21" s="250">
        <v>110000</v>
      </c>
      <c r="C21" s="250">
        <v>117000</v>
      </c>
      <c r="D21" s="251">
        <f t="shared" si="0"/>
        <v>113500</v>
      </c>
      <c r="E21" s="252">
        <f t="shared" si="1"/>
        <v>0.11547911547911549</v>
      </c>
      <c r="F21" s="253" t="s">
        <v>28</v>
      </c>
      <c r="G21" s="1"/>
      <c r="H21" s="1"/>
      <c r="I21" s="1"/>
      <c r="J21" s="1"/>
      <c r="K21" s="1"/>
      <c r="L21" s="1"/>
      <c r="M21" s="1"/>
    </row>
    <row r="22" spans="1:13" ht="21" customHeight="1">
      <c r="A22" s="249" t="s">
        <v>38</v>
      </c>
      <c r="B22" s="250">
        <v>125000</v>
      </c>
      <c r="C22" s="250">
        <v>133000</v>
      </c>
      <c r="D22" s="251">
        <f t="shared" si="0"/>
        <v>129000</v>
      </c>
      <c r="E22" s="252">
        <f t="shared" si="1"/>
        <v>0.26781326781326786</v>
      </c>
      <c r="F22" s="253" t="s">
        <v>28</v>
      </c>
      <c r="G22" s="1"/>
      <c r="H22" s="1"/>
      <c r="I22" s="1"/>
      <c r="J22" s="1"/>
      <c r="K22" s="1"/>
      <c r="L22" s="1"/>
      <c r="M22" s="1"/>
    </row>
    <row r="23" spans="1:13" ht="21" customHeight="1">
      <c r="A23" s="249" t="s">
        <v>39</v>
      </c>
      <c r="B23" s="250">
        <v>142000</v>
      </c>
      <c r="C23" s="250">
        <v>151000</v>
      </c>
      <c r="D23" s="251">
        <f t="shared" si="0"/>
        <v>146500</v>
      </c>
      <c r="E23" s="252">
        <f t="shared" si="1"/>
        <v>0.43980343980343983</v>
      </c>
      <c r="F23" s="253" t="s">
        <v>28</v>
      </c>
      <c r="G23" s="1"/>
      <c r="H23" s="1"/>
      <c r="I23" s="1"/>
      <c r="J23" s="1"/>
      <c r="K23" s="1"/>
      <c r="L23" s="1"/>
      <c r="M23" s="1"/>
    </row>
    <row r="24" spans="1:13" ht="15">
      <c r="A24" s="5"/>
      <c r="B24" s="6"/>
      <c r="C24" s="6"/>
      <c r="D24" s="6"/>
      <c r="E24" s="1"/>
      <c r="F24" s="7"/>
      <c r="G24" s="1"/>
      <c r="H24" s="1"/>
      <c r="I24" s="1"/>
      <c r="J24" s="1"/>
      <c r="K24" s="1"/>
      <c r="L24" s="1"/>
      <c r="M24" s="1"/>
    </row>
    <row r="25" spans="1:13" ht="27.95" customHeight="1">
      <c r="A25" s="8" t="s">
        <v>40</v>
      </c>
      <c r="B25" s="9">
        <f>SUM(B12:B23)</f>
        <v>1186000</v>
      </c>
      <c r="C25" s="9">
        <f>SUM(C12:C23)</f>
        <v>1256000</v>
      </c>
      <c r="D25" s="9">
        <f>AVERAGE(D12:D23)</f>
        <v>101750</v>
      </c>
      <c r="E25" s="10"/>
      <c r="F25" s="11"/>
      <c r="G25" s="1"/>
      <c r="H25" s="1"/>
      <c r="I25" s="1"/>
      <c r="J25" s="1"/>
      <c r="K25" s="1"/>
      <c r="L25" s="1"/>
      <c r="M25" s="1"/>
    </row>
    <row r="26" spans="1:13" ht="15">
      <c r="A26" s="1"/>
      <c r="B26" s="1"/>
      <c r="C26" s="1"/>
      <c r="D26" s="1"/>
      <c r="E26" s="1"/>
      <c r="F26" s="1"/>
      <c r="G26" s="1"/>
      <c r="H26" s="1"/>
      <c r="I26" s="1"/>
      <c r="J26" s="1"/>
      <c r="K26" s="1"/>
      <c r="L26" s="1"/>
      <c r="M26" s="1"/>
    </row>
    <row r="27" spans="1:13" ht="21.95" customHeight="1">
      <c r="A27" s="246" t="s">
        <v>41</v>
      </c>
      <c r="B27" s="247"/>
      <c r="C27" s="247"/>
      <c r="D27" s="247"/>
      <c r="E27" s="247"/>
      <c r="F27" s="248"/>
      <c r="G27" s="1"/>
      <c r="H27" s="1"/>
      <c r="I27" s="1"/>
      <c r="J27" s="1"/>
      <c r="K27" s="1"/>
      <c r="L27" s="1"/>
      <c r="M27" s="1"/>
    </row>
    <row r="28" spans="1:13" ht="24" customHeight="1">
      <c r="A28" s="206" t="s">
        <v>42</v>
      </c>
      <c r="B28" s="207"/>
      <c r="C28" s="207"/>
      <c r="D28" s="207"/>
      <c r="E28" s="207"/>
      <c r="F28" s="208"/>
      <c r="G28" s="1"/>
      <c r="H28" s="1"/>
      <c r="I28" s="1"/>
      <c r="J28" s="1"/>
      <c r="K28" s="1"/>
      <c r="L28" s="1"/>
      <c r="M28" s="1"/>
    </row>
    <row r="29" spans="1:13" ht="24" customHeight="1">
      <c r="A29" s="209"/>
      <c r="B29" s="210"/>
      <c r="C29" s="210"/>
      <c r="D29" s="210"/>
      <c r="E29" s="210"/>
      <c r="F29" s="211"/>
      <c r="G29" s="1"/>
      <c r="H29" s="1"/>
      <c r="I29" s="1"/>
      <c r="J29" s="1"/>
      <c r="K29" s="1"/>
      <c r="L29" s="1"/>
      <c r="M29" s="1"/>
    </row>
    <row r="30" spans="1:13" ht="24" customHeight="1">
      <c r="A30" s="212"/>
      <c r="B30" s="213"/>
      <c r="C30" s="213"/>
      <c r="D30" s="213"/>
      <c r="E30" s="213"/>
      <c r="F30" s="214"/>
      <c r="G30" s="1"/>
      <c r="H30" s="1"/>
      <c r="I30" s="1"/>
      <c r="J30" s="1"/>
      <c r="K30" s="1"/>
      <c r="L30" s="1"/>
      <c r="M30" s="1"/>
    </row>
    <row r="31" spans="1:13" ht="15">
      <c r="A31" s="1"/>
      <c r="B31" s="1"/>
      <c r="C31" s="1"/>
      <c r="D31" s="1"/>
      <c r="E31" s="1"/>
      <c r="F31" s="1"/>
      <c r="G31" s="1"/>
      <c r="H31" s="1"/>
      <c r="I31" s="1"/>
      <c r="J31" s="1"/>
      <c r="K31" s="1"/>
      <c r="L31" s="1"/>
      <c r="M31" s="1"/>
    </row>
    <row r="32" spans="1:13" ht="24" customHeight="1">
      <c r="A32" s="89" t="s">
        <v>43</v>
      </c>
      <c r="B32" s="90"/>
      <c r="C32" s="90"/>
      <c r="D32" s="90"/>
      <c r="E32" s="90"/>
      <c r="F32" s="91"/>
      <c r="G32" s="1"/>
      <c r="H32" s="1"/>
      <c r="I32" s="1"/>
      <c r="J32" s="1"/>
      <c r="K32" s="1"/>
      <c r="L32" s="1"/>
      <c r="M32" s="1"/>
    </row>
    <row r="33" spans="1:13" ht="24" customHeight="1">
      <c r="A33" s="92"/>
      <c r="B33" s="93"/>
      <c r="C33" s="93"/>
      <c r="D33" s="93"/>
      <c r="E33" s="93"/>
      <c r="F33" s="94"/>
      <c r="G33" s="1"/>
      <c r="H33" s="1"/>
      <c r="I33" s="1"/>
      <c r="J33" s="1"/>
      <c r="K33" s="1"/>
      <c r="L33" s="1"/>
      <c r="M33" s="1"/>
    </row>
    <row r="34" spans="1:13" ht="24" customHeight="1">
      <c r="A34" s="95"/>
      <c r="B34" s="96"/>
      <c r="C34" s="96"/>
      <c r="D34" s="96"/>
      <c r="E34" s="96"/>
      <c r="F34" s="97"/>
      <c r="G34" s="1"/>
      <c r="H34" s="1"/>
      <c r="I34" s="1"/>
      <c r="J34" s="1"/>
      <c r="K34" s="1"/>
      <c r="L34" s="1"/>
      <c r="M34" s="1"/>
    </row>
    <row r="35" spans="1:13" ht="15">
      <c r="A35" s="1"/>
      <c r="B35" s="1"/>
      <c r="C35" s="1"/>
      <c r="D35" s="1"/>
      <c r="E35" s="1"/>
      <c r="F35" s="1"/>
      <c r="G35" s="1"/>
      <c r="H35" s="1"/>
      <c r="I35" s="1"/>
      <c r="J35" s="1"/>
      <c r="K35" s="1"/>
      <c r="L35" s="1"/>
      <c r="M35" s="1"/>
    </row>
    <row r="36" spans="1:13" ht="15">
      <c r="A36" s="1"/>
      <c r="B36" s="1"/>
      <c r="C36" s="1"/>
      <c r="D36" s="1"/>
      <c r="E36" s="1"/>
      <c r="F36" s="1"/>
      <c r="G36" s="1"/>
      <c r="H36" s="1"/>
      <c r="I36" s="1"/>
      <c r="J36" s="1"/>
      <c r="K36" s="1"/>
      <c r="L36" s="1"/>
      <c r="M36" s="1"/>
    </row>
    <row r="37" spans="1:13" ht="15">
      <c r="A37" s="1"/>
      <c r="B37" s="1"/>
      <c r="C37" s="1"/>
      <c r="D37" s="1"/>
      <c r="E37" s="1"/>
      <c r="F37" s="1"/>
      <c r="G37" s="1"/>
      <c r="H37" s="1"/>
      <c r="I37" s="1"/>
      <c r="J37" s="1"/>
      <c r="K37" s="1"/>
      <c r="L37" s="1"/>
      <c r="M37" s="1"/>
    </row>
    <row r="38" spans="1:13" ht="15">
      <c r="A38" s="1"/>
      <c r="B38" s="1"/>
      <c r="C38" s="1"/>
      <c r="D38" s="1"/>
      <c r="E38" s="1"/>
      <c r="F38" s="1"/>
      <c r="G38" s="1"/>
      <c r="H38" s="1"/>
      <c r="I38" s="1"/>
      <c r="J38" s="1"/>
      <c r="K38" s="1"/>
      <c r="L38" s="1"/>
      <c r="M38" s="1"/>
    </row>
    <row r="39" spans="1:13" ht="15">
      <c r="A39" s="1"/>
      <c r="B39" s="1"/>
      <c r="C39" s="1"/>
      <c r="D39" s="1"/>
      <c r="E39" s="1"/>
      <c r="F39" s="1"/>
      <c r="G39" s="1"/>
      <c r="H39" s="1"/>
      <c r="I39" s="1"/>
      <c r="J39" s="1"/>
      <c r="K39" s="1"/>
      <c r="L39" s="1"/>
      <c r="M39" s="1"/>
    </row>
    <row r="40" spans="1:13" ht="15">
      <c r="A40" s="1"/>
      <c r="B40" s="1"/>
      <c r="C40" s="1"/>
      <c r="D40" s="1"/>
      <c r="E40" s="1"/>
      <c r="F40" s="1"/>
      <c r="G40" s="1"/>
      <c r="H40" s="1"/>
      <c r="I40" s="1"/>
      <c r="J40" s="1"/>
      <c r="K40" s="1"/>
      <c r="L40" s="1"/>
      <c r="M40" s="1"/>
    </row>
    <row r="41" spans="1:13" ht="15">
      <c r="A41" s="1"/>
      <c r="B41" s="1"/>
      <c r="C41" s="1"/>
      <c r="D41" s="1"/>
      <c r="E41" s="1"/>
      <c r="F41" s="1"/>
      <c r="G41" s="1"/>
      <c r="H41" s="1"/>
      <c r="I41" s="1"/>
      <c r="J41" s="1"/>
      <c r="K41" s="1"/>
      <c r="L41" s="1"/>
      <c r="M41" s="1"/>
    </row>
    <row r="42" spans="1:13" ht="15">
      <c r="A42" s="1"/>
      <c r="B42" s="1"/>
      <c r="C42" s="1"/>
      <c r="D42" s="1"/>
      <c r="E42" s="1"/>
      <c r="F42" s="1"/>
      <c r="G42" s="1"/>
      <c r="H42" s="1"/>
      <c r="I42" s="1"/>
      <c r="J42" s="1"/>
      <c r="K42" s="1"/>
      <c r="L42" s="1"/>
      <c r="M42" s="1"/>
    </row>
    <row r="43" spans="1:13" ht="15">
      <c r="A43" s="1"/>
      <c r="B43" s="1"/>
      <c r="C43" s="1"/>
      <c r="D43" s="1"/>
      <c r="E43" s="1"/>
      <c r="F43" s="1"/>
      <c r="G43" s="1"/>
      <c r="H43" s="1"/>
      <c r="I43" s="1"/>
      <c r="J43" s="1"/>
      <c r="K43" s="1"/>
      <c r="L43" s="1"/>
      <c r="M43" s="1"/>
    </row>
    <row r="44" spans="1:13" ht="15">
      <c r="A44" s="1"/>
      <c r="B44" s="1"/>
      <c r="C44" s="1"/>
      <c r="D44" s="1"/>
      <c r="E44" s="1"/>
      <c r="F44" s="1"/>
      <c r="G44" s="1"/>
      <c r="H44" s="1"/>
      <c r="I44" s="1"/>
      <c r="J44" s="1"/>
      <c r="K44" s="1"/>
      <c r="L44" s="1"/>
      <c r="M44" s="1"/>
    </row>
    <row r="45" spans="1:13" ht="15">
      <c r="A45" s="1"/>
      <c r="B45" s="1"/>
      <c r="C45" s="1"/>
      <c r="D45" s="1"/>
      <c r="E45" s="1"/>
      <c r="F45" s="1"/>
      <c r="G45" s="1"/>
      <c r="H45" s="1"/>
      <c r="I45" s="1"/>
      <c r="J45" s="1"/>
      <c r="K45" s="1"/>
      <c r="L45" s="1"/>
      <c r="M45" s="1"/>
    </row>
  </sheetData>
  <mergeCells count="6">
    <mergeCell ref="A1:F2"/>
    <mergeCell ref="A4:F6"/>
    <mergeCell ref="A8:F9"/>
    <mergeCell ref="A32:F34"/>
    <mergeCell ref="A27:F27"/>
    <mergeCell ref="A28:F3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5"/>
  <sheetViews>
    <sheetView workbookViewId="0">
      <selection activeCell="F17" sqref="F17"/>
    </sheetView>
  </sheetViews>
  <sheetFormatPr defaultRowHeight="14.25"/>
  <cols>
    <col min="1" max="1" width="16" customWidth="1"/>
    <col min="2" max="2" width="28" customWidth="1"/>
    <col min="3" max="3" width="25" customWidth="1"/>
    <col min="4" max="4" width="23" customWidth="1"/>
    <col min="5" max="5" width="32" customWidth="1"/>
    <col min="6" max="6" width="20" customWidth="1"/>
  </cols>
  <sheetData>
    <row r="1" spans="1:13" ht="30" customHeight="1">
      <c r="A1" s="234"/>
      <c r="B1" s="234"/>
      <c r="C1" s="234"/>
      <c r="D1" s="234"/>
      <c r="E1" s="234"/>
      <c r="F1" s="234"/>
      <c r="G1" s="1"/>
      <c r="H1" s="1"/>
      <c r="I1" s="1"/>
      <c r="J1" s="1"/>
      <c r="K1" s="1"/>
      <c r="L1" s="1"/>
      <c r="M1" s="1"/>
    </row>
    <row r="2" spans="1:13" ht="52.5" customHeight="1">
      <c r="A2" s="234"/>
      <c r="B2" s="234"/>
      <c r="C2" s="234"/>
      <c r="D2" s="234"/>
      <c r="E2" s="234"/>
      <c r="F2" s="234"/>
      <c r="G2" s="1"/>
      <c r="H2" s="1"/>
      <c r="I2" s="1"/>
      <c r="J2" s="1"/>
      <c r="K2" s="1"/>
      <c r="L2" s="1"/>
      <c r="M2" s="1"/>
    </row>
    <row r="3" spans="1:13" ht="15">
      <c r="A3" s="1"/>
      <c r="B3" s="1"/>
      <c r="C3" s="1"/>
      <c r="D3" s="1"/>
      <c r="E3" s="1"/>
      <c r="F3" s="1"/>
      <c r="G3" s="1"/>
      <c r="H3" s="1"/>
      <c r="I3" s="1"/>
      <c r="J3" s="1"/>
      <c r="K3" s="1"/>
      <c r="L3" s="1"/>
      <c r="M3" s="1"/>
    </row>
    <row r="4" spans="1:13" ht="24" customHeight="1">
      <c r="A4" s="80" t="s">
        <v>44</v>
      </c>
      <c r="B4" s="81"/>
      <c r="C4" s="81"/>
      <c r="D4" s="81"/>
      <c r="E4" s="81"/>
      <c r="F4" s="82"/>
      <c r="G4" s="1"/>
      <c r="H4" s="1"/>
      <c r="I4" s="1"/>
      <c r="J4" s="1"/>
      <c r="K4" s="1"/>
      <c r="L4" s="1"/>
      <c r="M4" s="1"/>
    </row>
    <row r="5" spans="1:13" ht="24" customHeight="1">
      <c r="A5" s="83"/>
      <c r="B5" s="84"/>
      <c r="C5" s="84"/>
      <c r="D5" s="84"/>
      <c r="E5" s="84"/>
      <c r="F5" s="85"/>
      <c r="G5" s="1"/>
      <c r="H5" s="1"/>
      <c r="I5" s="1"/>
      <c r="J5" s="1"/>
      <c r="K5" s="1"/>
      <c r="L5" s="1"/>
      <c r="M5" s="1"/>
    </row>
    <row r="6" spans="1:13" ht="24" customHeight="1">
      <c r="A6" s="83"/>
      <c r="B6" s="84"/>
      <c r="C6" s="84"/>
      <c r="D6" s="84"/>
      <c r="E6" s="84"/>
      <c r="F6" s="85"/>
      <c r="G6" s="1"/>
      <c r="H6" s="1"/>
      <c r="I6" s="1"/>
      <c r="J6" s="1"/>
      <c r="K6" s="1"/>
      <c r="L6" s="1"/>
      <c r="M6" s="1"/>
    </row>
    <row r="7" spans="1:13" ht="24" customHeight="1">
      <c r="A7" s="86"/>
      <c r="B7" s="87"/>
      <c r="C7" s="87"/>
      <c r="D7" s="87"/>
      <c r="E7" s="87"/>
      <c r="F7" s="88"/>
      <c r="G7" s="1"/>
      <c r="H7" s="1"/>
      <c r="I7" s="1"/>
      <c r="J7" s="1"/>
      <c r="K7" s="1"/>
      <c r="L7" s="1"/>
      <c r="M7" s="1"/>
    </row>
    <row r="8" spans="1:13" ht="15">
      <c r="A8" s="1"/>
      <c r="B8" s="1"/>
      <c r="C8" s="1"/>
      <c r="D8" s="1"/>
      <c r="E8" s="1"/>
      <c r="F8" s="1"/>
      <c r="G8" s="1"/>
      <c r="H8" s="1"/>
      <c r="I8" s="1"/>
      <c r="J8" s="1"/>
      <c r="K8" s="1"/>
      <c r="L8" s="1"/>
      <c r="M8" s="1"/>
    </row>
    <row r="9" spans="1:13" ht="44.1" customHeight="1">
      <c r="A9" s="235" t="s">
        <v>21</v>
      </c>
      <c r="B9" s="236" t="s">
        <v>45</v>
      </c>
      <c r="C9" s="236" t="s">
        <v>46</v>
      </c>
      <c r="D9" s="237" t="s">
        <v>47</v>
      </c>
      <c r="E9" s="1"/>
      <c r="F9" s="1"/>
      <c r="G9" s="1"/>
      <c r="H9" s="1"/>
      <c r="I9" s="1"/>
      <c r="J9" s="1"/>
      <c r="K9" s="1"/>
      <c r="L9" s="1"/>
      <c r="M9" s="1"/>
    </row>
    <row r="10" spans="1:13" ht="21" customHeight="1">
      <c r="A10" s="166" t="s">
        <v>27</v>
      </c>
      <c r="B10" s="192">
        <f>'2 Historical Sales'!E12</f>
        <v>-0.27272727272727271</v>
      </c>
      <c r="C10" s="238"/>
      <c r="D10" s="192">
        <f t="shared" ref="D10:D21" si="0">IF(C10="",B10,C10)</f>
        <v>-0.27272727272727271</v>
      </c>
      <c r="E10" s="1"/>
      <c r="F10" s="1"/>
      <c r="G10" s="1"/>
      <c r="H10" s="1"/>
      <c r="I10" s="1"/>
      <c r="J10" s="1"/>
      <c r="K10" s="1"/>
      <c r="L10" s="1"/>
      <c r="M10" s="1"/>
    </row>
    <row r="11" spans="1:13" ht="21" customHeight="1">
      <c r="A11" s="166" t="s">
        <v>29</v>
      </c>
      <c r="B11" s="192">
        <f>'2 Historical Sales'!E13</f>
        <v>-0.2334152334152334</v>
      </c>
      <c r="C11" s="238"/>
      <c r="D11" s="192">
        <f t="shared" si="0"/>
        <v>-0.2334152334152334</v>
      </c>
      <c r="E11" s="1"/>
      <c r="F11" s="1"/>
      <c r="G11" s="1"/>
      <c r="H11" s="1"/>
      <c r="I11" s="1"/>
      <c r="J11" s="1"/>
      <c r="K11" s="1"/>
      <c r="L11" s="1"/>
      <c r="M11" s="1"/>
    </row>
    <row r="12" spans="1:13" ht="21" customHeight="1">
      <c r="A12" s="166" t="s">
        <v>30</v>
      </c>
      <c r="B12" s="192">
        <f>'2 Historical Sales'!E14</f>
        <v>-0.17936117936117935</v>
      </c>
      <c r="C12" s="238"/>
      <c r="D12" s="192">
        <f t="shared" si="0"/>
        <v>-0.17936117936117935</v>
      </c>
      <c r="E12" s="1"/>
      <c r="F12" s="1"/>
      <c r="G12" s="1"/>
      <c r="H12" s="1"/>
      <c r="I12" s="1"/>
      <c r="J12" s="1"/>
      <c r="K12" s="1"/>
      <c r="L12" s="1"/>
      <c r="M12" s="1"/>
    </row>
    <row r="13" spans="1:13" ht="21" customHeight="1">
      <c r="A13" s="166" t="s">
        <v>31</v>
      </c>
      <c r="B13" s="192">
        <f>'2 Historical Sales'!E15</f>
        <v>-0.11547911547911549</v>
      </c>
      <c r="C13" s="238"/>
      <c r="D13" s="192">
        <f t="shared" si="0"/>
        <v>-0.11547911547911549</v>
      </c>
      <c r="E13" s="1"/>
      <c r="F13" s="1"/>
      <c r="G13" s="1"/>
      <c r="H13" s="1"/>
      <c r="I13" s="1"/>
      <c r="J13" s="1"/>
      <c r="K13" s="1"/>
      <c r="L13" s="1"/>
      <c r="M13" s="1"/>
    </row>
    <row r="14" spans="1:13" ht="21" customHeight="1">
      <c r="A14" s="166" t="s">
        <v>32</v>
      </c>
      <c r="B14" s="192">
        <f>'2 Historical Sales'!E16</f>
        <v>-5.1597051597051635E-2</v>
      </c>
      <c r="C14" s="238"/>
      <c r="D14" s="192">
        <f t="shared" si="0"/>
        <v>-5.1597051597051635E-2</v>
      </c>
      <c r="E14" s="1"/>
      <c r="F14" s="1"/>
      <c r="G14" s="1"/>
      <c r="H14" s="1"/>
      <c r="I14" s="1"/>
      <c r="J14" s="1"/>
      <c r="K14" s="1"/>
      <c r="L14" s="1"/>
      <c r="M14" s="1"/>
    </row>
    <row r="15" spans="1:13" ht="21" customHeight="1">
      <c r="A15" s="166" t="s">
        <v>33</v>
      </c>
      <c r="B15" s="192">
        <f>'2 Historical Sales'!E17</f>
        <v>2.7027027027026973E-2</v>
      </c>
      <c r="C15" s="238"/>
      <c r="D15" s="192">
        <f t="shared" si="0"/>
        <v>2.7027027027026973E-2</v>
      </c>
      <c r="E15" s="1"/>
      <c r="F15" s="1"/>
      <c r="G15" s="1"/>
      <c r="H15" s="1"/>
      <c r="I15" s="1"/>
      <c r="J15" s="1"/>
      <c r="K15" s="1"/>
      <c r="L15" s="1"/>
      <c r="M15" s="1"/>
    </row>
    <row r="16" spans="1:13" ht="21" customHeight="1">
      <c r="A16" s="166" t="s">
        <v>34</v>
      </c>
      <c r="B16" s="192">
        <f>'2 Historical Sales'!E18</f>
        <v>-7.3710073710073765E-3</v>
      </c>
      <c r="C16" s="238"/>
      <c r="D16" s="192">
        <f t="shared" si="0"/>
        <v>-7.3710073710073765E-3</v>
      </c>
      <c r="E16" s="1"/>
      <c r="F16" s="1"/>
      <c r="G16" s="1"/>
      <c r="H16" s="1"/>
      <c r="I16" s="1"/>
      <c r="J16" s="1"/>
      <c r="K16" s="1"/>
      <c r="L16" s="1"/>
      <c r="M16" s="1"/>
    </row>
    <row r="17" spans="1:13" ht="21" customHeight="1">
      <c r="A17" s="166" t="s">
        <v>35</v>
      </c>
      <c r="B17" s="192">
        <f>'2 Historical Sales'!E19</f>
        <v>-3.1941031941031928E-2</v>
      </c>
      <c r="C17" s="238"/>
      <c r="D17" s="192">
        <f t="shared" si="0"/>
        <v>-3.1941031941031928E-2</v>
      </c>
      <c r="E17" s="1"/>
      <c r="F17" s="1"/>
      <c r="G17" s="1"/>
      <c r="H17" s="1"/>
      <c r="I17" s="1"/>
      <c r="J17" s="1"/>
      <c r="K17" s="1"/>
      <c r="L17" s="1"/>
      <c r="M17" s="1"/>
    </row>
    <row r="18" spans="1:13" ht="21" customHeight="1">
      <c r="A18" s="166" t="s">
        <v>36</v>
      </c>
      <c r="B18" s="192">
        <f>'2 Historical Sales'!E20</f>
        <v>4.1769041769041726E-2</v>
      </c>
      <c r="C18" s="238"/>
      <c r="D18" s="192">
        <f t="shared" si="0"/>
        <v>4.1769041769041726E-2</v>
      </c>
      <c r="E18" s="1"/>
      <c r="F18" s="1"/>
      <c r="G18" s="1"/>
      <c r="H18" s="1"/>
      <c r="I18" s="1"/>
      <c r="J18" s="1"/>
      <c r="K18" s="1"/>
      <c r="L18" s="1"/>
      <c r="M18" s="1"/>
    </row>
    <row r="19" spans="1:13" ht="21" customHeight="1">
      <c r="A19" s="166" t="s">
        <v>37</v>
      </c>
      <c r="B19" s="192">
        <f>'2 Historical Sales'!E21</f>
        <v>0.11547911547911549</v>
      </c>
      <c r="C19" s="238"/>
      <c r="D19" s="192">
        <f t="shared" si="0"/>
        <v>0.11547911547911549</v>
      </c>
      <c r="E19" s="1"/>
      <c r="F19" s="1"/>
      <c r="G19" s="1"/>
      <c r="H19" s="1"/>
      <c r="I19" s="1"/>
      <c r="J19" s="1"/>
      <c r="K19" s="1"/>
      <c r="L19" s="1"/>
      <c r="M19" s="1"/>
    </row>
    <row r="20" spans="1:13" ht="21" customHeight="1">
      <c r="A20" s="166" t="s">
        <v>38</v>
      </c>
      <c r="B20" s="192">
        <f>'2 Historical Sales'!E22</f>
        <v>0.26781326781326786</v>
      </c>
      <c r="C20" s="238"/>
      <c r="D20" s="192">
        <f t="shared" si="0"/>
        <v>0.26781326781326786</v>
      </c>
      <c r="E20" s="1"/>
      <c r="F20" s="1"/>
      <c r="G20" s="1"/>
      <c r="H20" s="1"/>
      <c r="I20" s="1"/>
      <c r="J20" s="1"/>
      <c r="K20" s="1"/>
      <c r="L20" s="1"/>
      <c r="M20" s="1"/>
    </row>
    <row r="21" spans="1:13" ht="21" customHeight="1">
      <c r="A21" s="166" t="s">
        <v>39</v>
      </c>
      <c r="B21" s="192">
        <f>'2 Historical Sales'!E23</f>
        <v>0.43980343980343983</v>
      </c>
      <c r="C21" s="238"/>
      <c r="D21" s="192">
        <f t="shared" si="0"/>
        <v>0.43980343980343983</v>
      </c>
      <c r="E21" s="1"/>
      <c r="F21" s="1"/>
      <c r="G21" s="1"/>
      <c r="H21" s="1"/>
      <c r="I21" s="1"/>
      <c r="J21" s="1"/>
      <c r="K21" s="1"/>
      <c r="L21" s="1"/>
      <c r="M21" s="1"/>
    </row>
    <row r="22" spans="1:13" ht="15">
      <c r="A22" s="1"/>
      <c r="B22" s="1"/>
      <c r="C22" s="1"/>
      <c r="D22" s="1"/>
      <c r="E22" s="1"/>
      <c r="F22" s="1"/>
      <c r="G22" s="1"/>
      <c r="H22" s="1"/>
      <c r="I22" s="1"/>
      <c r="J22" s="1"/>
      <c r="K22" s="1"/>
      <c r="L22" s="1"/>
      <c r="M22" s="1"/>
    </row>
    <row r="23" spans="1:13" ht="21.95" customHeight="1">
      <c r="A23" s="39" t="s">
        <v>48</v>
      </c>
      <c r="B23" s="39"/>
      <c r="C23" s="39"/>
      <c r="D23" s="39"/>
      <c r="E23" s="39"/>
      <c r="F23" s="39"/>
      <c r="G23" s="1"/>
      <c r="H23" s="1"/>
      <c r="I23" s="1"/>
      <c r="J23" s="1"/>
      <c r="K23" s="1"/>
      <c r="L23" s="1"/>
      <c r="M23" s="1"/>
    </row>
    <row r="24" spans="1:13" ht="24.95" customHeight="1">
      <c r="A24" s="224" t="s">
        <v>49</v>
      </c>
      <c r="B24" s="224"/>
      <c r="C24" s="224"/>
      <c r="D24" s="224"/>
      <c r="E24" s="224"/>
      <c r="F24" s="224"/>
      <c r="G24" s="1"/>
      <c r="H24" s="1"/>
      <c r="I24" s="1"/>
      <c r="J24" s="1"/>
      <c r="K24" s="1"/>
      <c r="L24" s="1"/>
      <c r="M24" s="1"/>
    </row>
    <row r="25" spans="1:13" ht="24.95" customHeight="1">
      <c r="A25" s="224"/>
      <c r="B25" s="224"/>
      <c r="C25" s="224"/>
      <c r="D25" s="224"/>
      <c r="E25" s="224"/>
      <c r="F25" s="224"/>
      <c r="G25" s="1"/>
      <c r="H25" s="1"/>
      <c r="I25" s="1"/>
      <c r="J25" s="1"/>
      <c r="K25" s="1"/>
      <c r="L25" s="1"/>
      <c r="M25" s="1"/>
    </row>
    <row r="26" spans="1:13" ht="24.95" customHeight="1">
      <c r="A26" s="224"/>
      <c r="B26" s="224"/>
      <c r="C26" s="224"/>
      <c r="D26" s="224"/>
      <c r="E26" s="224"/>
      <c r="F26" s="224"/>
      <c r="G26" s="1"/>
      <c r="H26" s="1"/>
      <c r="I26" s="1"/>
      <c r="J26" s="1"/>
      <c r="K26" s="1"/>
      <c r="L26" s="1"/>
      <c r="M26" s="1"/>
    </row>
    <row r="27" spans="1:13" ht="24.95" customHeight="1">
      <c r="A27" s="224"/>
      <c r="B27" s="224"/>
      <c r="C27" s="224"/>
      <c r="D27" s="224"/>
      <c r="E27" s="224"/>
      <c r="F27" s="224"/>
      <c r="G27" s="1"/>
      <c r="H27" s="1"/>
      <c r="I27" s="1"/>
      <c r="J27" s="1"/>
      <c r="K27" s="1"/>
      <c r="L27" s="1"/>
      <c r="M27" s="1"/>
    </row>
    <row r="28" spans="1:13" ht="15">
      <c r="A28" s="1"/>
      <c r="B28" s="1"/>
      <c r="C28" s="1"/>
      <c r="D28" s="1"/>
      <c r="E28" s="1"/>
      <c r="F28" s="1"/>
      <c r="G28" s="1"/>
      <c r="H28" s="1"/>
      <c r="I28" s="1"/>
      <c r="J28" s="1"/>
      <c r="K28" s="1"/>
      <c r="L28" s="1"/>
      <c r="M28" s="1"/>
    </row>
    <row r="29" spans="1:13" ht="15">
      <c r="A29" s="29" t="s">
        <v>50</v>
      </c>
      <c r="B29" s="29"/>
      <c r="C29" s="29"/>
      <c r="D29" s="29"/>
      <c r="E29" s="29"/>
      <c r="F29" s="29"/>
      <c r="G29" s="1"/>
      <c r="H29" s="1"/>
      <c r="I29" s="1"/>
      <c r="J29" s="1"/>
      <c r="K29" s="1"/>
      <c r="L29" s="1"/>
      <c r="M29" s="1"/>
    </row>
    <row r="30" spans="1:13" ht="15">
      <c r="A30" s="1"/>
      <c r="B30" s="1"/>
      <c r="C30" s="1"/>
      <c r="D30" s="1"/>
      <c r="E30" s="1"/>
      <c r="F30" s="1"/>
      <c r="G30" s="1"/>
      <c r="H30" s="1"/>
      <c r="I30" s="1"/>
      <c r="J30" s="1"/>
      <c r="K30" s="1"/>
      <c r="L30" s="1"/>
      <c r="M30" s="1"/>
    </row>
    <row r="31" spans="1:13" ht="38.1" customHeight="1">
      <c r="A31" s="2" t="s">
        <v>51</v>
      </c>
      <c r="B31" s="3" t="s">
        <v>52</v>
      </c>
      <c r="C31" s="4" t="s">
        <v>53</v>
      </c>
      <c r="D31" s="1"/>
      <c r="E31" s="2" t="s">
        <v>54</v>
      </c>
      <c r="F31" s="4" t="s">
        <v>55</v>
      </c>
      <c r="G31" s="1"/>
      <c r="H31" s="1"/>
      <c r="I31" s="1"/>
      <c r="J31" s="1"/>
      <c r="K31" s="1"/>
      <c r="L31" s="1"/>
      <c r="M31" s="1"/>
    </row>
    <row r="32" spans="1:13" ht="30" customHeight="1">
      <c r="A32" s="12" t="s">
        <v>56</v>
      </c>
      <c r="B32" s="13" t="s">
        <v>57</v>
      </c>
      <c r="C32" s="14">
        <v>0</v>
      </c>
      <c r="D32" s="1"/>
      <c r="E32" s="15" t="s">
        <v>58</v>
      </c>
      <c r="F32" s="145">
        <f>'2 Historical Sales'!C25</f>
        <v>1256000</v>
      </c>
      <c r="G32" s="1"/>
      <c r="H32" s="1"/>
      <c r="I32" s="1"/>
      <c r="J32" s="1"/>
      <c r="K32" s="1"/>
      <c r="L32" s="1"/>
      <c r="M32" s="1"/>
    </row>
    <row r="33" spans="1:13" ht="30" customHeight="1">
      <c r="A33" s="16" t="s">
        <v>59</v>
      </c>
      <c r="B33" s="17" t="s">
        <v>60</v>
      </c>
      <c r="C33" s="18">
        <v>0.05</v>
      </c>
      <c r="D33" s="1"/>
      <c r="E33" s="19" t="s">
        <v>61</v>
      </c>
      <c r="F33" s="146">
        <f>F32/12</f>
        <v>104666.66666666667</v>
      </c>
      <c r="G33" s="1"/>
      <c r="H33" s="1"/>
      <c r="I33" s="1"/>
      <c r="J33" s="1"/>
      <c r="K33" s="1"/>
      <c r="L33" s="1"/>
      <c r="M33" s="1"/>
    </row>
    <row r="34" spans="1:13" ht="30" customHeight="1">
      <c r="A34" s="20" t="s">
        <v>62</v>
      </c>
      <c r="B34" s="21" t="s">
        <v>63</v>
      </c>
      <c r="C34" s="22">
        <v>0.1</v>
      </c>
      <c r="D34" s="1"/>
      <c r="E34" s="23" t="s">
        <v>64</v>
      </c>
      <c r="F34" s="147">
        <f>'2 Historical Sales'!B25</f>
        <v>1186000</v>
      </c>
      <c r="G34" s="1"/>
      <c r="H34" s="1"/>
      <c r="I34" s="1"/>
      <c r="J34" s="1"/>
      <c r="K34" s="1"/>
      <c r="L34" s="1"/>
      <c r="M34" s="1"/>
    </row>
    <row r="35" spans="1:13" ht="15">
      <c r="A35" s="1"/>
      <c r="B35" s="1"/>
      <c r="C35" s="1"/>
      <c r="D35" s="1"/>
      <c r="E35" s="1"/>
      <c r="F35" s="1"/>
      <c r="G35" s="1"/>
      <c r="H35" s="1"/>
      <c r="I35" s="1"/>
      <c r="J35" s="1"/>
      <c r="K35" s="1"/>
      <c r="L35" s="1"/>
      <c r="M35" s="1"/>
    </row>
    <row r="36" spans="1:13" ht="24" customHeight="1">
      <c r="A36" s="30" t="s">
        <v>65</v>
      </c>
      <c r="B36" s="31"/>
      <c r="C36" s="31"/>
      <c r="D36" s="31"/>
      <c r="E36" s="31"/>
      <c r="F36" s="32"/>
      <c r="G36" s="1"/>
      <c r="H36" s="1"/>
      <c r="I36" s="1"/>
      <c r="J36" s="1"/>
      <c r="K36" s="1"/>
      <c r="L36" s="1"/>
      <c r="M36" s="1"/>
    </row>
    <row r="37" spans="1:13" ht="24" customHeight="1">
      <c r="A37" s="33"/>
      <c r="B37" s="34"/>
      <c r="C37" s="34"/>
      <c r="D37" s="34"/>
      <c r="E37" s="34"/>
      <c r="F37" s="35"/>
      <c r="G37" s="1"/>
      <c r="H37" s="1"/>
      <c r="I37" s="1"/>
      <c r="J37" s="1"/>
      <c r="K37" s="1"/>
      <c r="L37" s="1"/>
      <c r="M37" s="1"/>
    </row>
    <row r="38" spans="1:13" ht="24" customHeight="1">
      <c r="A38" s="33"/>
      <c r="B38" s="34"/>
      <c r="C38" s="34"/>
      <c r="D38" s="34"/>
      <c r="E38" s="34"/>
      <c r="F38" s="35"/>
      <c r="G38" s="1"/>
      <c r="H38" s="1"/>
      <c r="I38" s="1"/>
      <c r="J38" s="1"/>
      <c r="K38" s="1"/>
      <c r="L38" s="1"/>
      <c r="M38" s="1"/>
    </row>
    <row r="39" spans="1:13" ht="24" customHeight="1">
      <c r="A39" s="36"/>
      <c r="B39" s="37"/>
      <c r="C39" s="37"/>
      <c r="D39" s="37"/>
      <c r="E39" s="37"/>
      <c r="F39" s="38"/>
      <c r="G39" s="1"/>
      <c r="H39" s="1"/>
      <c r="I39" s="1"/>
      <c r="J39" s="1"/>
      <c r="K39" s="1"/>
      <c r="L39" s="1"/>
      <c r="M39" s="1"/>
    </row>
    <row r="40" spans="1:13" ht="15">
      <c r="A40" s="1"/>
      <c r="B40" s="1"/>
      <c r="C40" s="1"/>
      <c r="D40" s="1"/>
      <c r="E40" s="1"/>
      <c r="F40" s="1"/>
      <c r="G40" s="1"/>
      <c r="H40" s="1"/>
      <c r="I40" s="1"/>
      <c r="J40" s="1"/>
      <c r="K40" s="1"/>
      <c r="L40" s="1"/>
      <c r="M40" s="1"/>
    </row>
    <row r="41" spans="1:13" ht="15">
      <c r="A41" s="1"/>
      <c r="B41" s="1"/>
      <c r="C41" s="1"/>
      <c r="D41" s="1"/>
      <c r="E41" s="1"/>
      <c r="F41" s="1"/>
      <c r="G41" s="1"/>
      <c r="H41" s="1"/>
      <c r="I41" s="1"/>
      <c r="J41" s="1"/>
      <c r="K41" s="1"/>
      <c r="L41" s="1"/>
      <c r="M41" s="1"/>
    </row>
    <row r="42" spans="1:13" ht="15">
      <c r="A42" s="1"/>
      <c r="B42" s="1"/>
      <c r="C42" s="1"/>
      <c r="D42" s="1"/>
      <c r="E42" s="1"/>
      <c r="F42" s="1"/>
      <c r="G42" s="1"/>
      <c r="H42" s="1"/>
      <c r="I42" s="1"/>
      <c r="J42" s="1"/>
      <c r="K42" s="1"/>
      <c r="L42" s="1"/>
      <c r="M42" s="1"/>
    </row>
    <row r="43" spans="1:13" ht="15">
      <c r="A43" s="1"/>
      <c r="B43" s="1"/>
      <c r="C43" s="1"/>
      <c r="D43" s="1"/>
      <c r="E43" s="1"/>
      <c r="F43" s="1"/>
      <c r="G43" s="1"/>
      <c r="H43" s="1"/>
      <c r="I43" s="1"/>
      <c r="J43" s="1"/>
      <c r="K43" s="1"/>
      <c r="L43" s="1"/>
      <c r="M43" s="1"/>
    </row>
    <row r="44" spans="1:13" ht="15">
      <c r="A44" s="1"/>
      <c r="B44" s="1"/>
      <c r="C44" s="1"/>
      <c r="D44" s="1"/>
      <c r="E44" s="1"/>
      <c r="F44" s="1"/>
      <c r="G44" s="1"/>
      <c r="H44" s="1"/>
      <c r="I44" s="1"/>
      <c r="J44" s="1"/>
      <c r="K44" s="1"/>
      <c r="L44" s="1"/>
      <c r="M44" s="1"/>
    </row>
    <row r="45" spans="1:13" ht="15">
      <c r="A45" s="1"/>
      <c r="B45" s="1"/>
      <c r="C45" s="1"/>
      <c r="D45" s="1"/>
      <c r="E45" s="1"/>
      <c r="F45" s="1"/>
      <c r="G45" s="1"/>
      <c r="H45" s="1"/>
      <c r="I45" s="1"/>
      <c r="J45" s="1"/>
      <c r="K45" s="1"/>
      <c r="L45" s="1"/>
      <c r="M45" s="1"/>
    </row>
  </sheetData>
  <mergeCells count="6">
    <mergeCell ref="A1:F2"/>
    <mergeCell ref="A4:F7"/>
    <mergeCell ref="A29:F29"/>
    <mergeCell ref="A36:F39"/>
    <mergeCell ref="A23:F23"/>
    <mergeCell ref="A24:F2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5"/>
  <sheetViews>
    <sheetView workbookViewId="0">
      <selection activeCell="G1" sqref="A1:XFD2"/>
    </sheetView>
  </sheetViews>
  <sheetFormatPr defaultRowHeight="14.25"/>
  <cols>
    <col min="1" max="1" width="14" customWidth="1"/>
    <col min="2" max="2" width="18" customWidth="1"/>
    <col min="3" max="6" width="19" customWidth="1"/>
    <col min="7" max="7" width="18" customWidth="1"/>
    <col min="8" max="9" width="21" customWidth="1"/>
  </cols>
  <sheetData>
    <row r="1" spans="1:13" ht="30" customHeight="1">
      <c r="A1" s="234"/>
      <c r="B1" s="234"/>
      <c r="C1" s="234"/>
      <c r="D1" s="234"/>
      <c r="E1" s="234"/>
      <c r="F1" s="234"/>
      <c r="G1" s="1"/>
      <c r="H1" s="1"/>
      <c r="I1" s="1"/>
      <c r="J1" s="1"/>
      <c r="K1" s="1"/>
      <c r="L1" s="1"/>
      <c r="M1" s="1"/>
    </row>
    <row r="2" spans="1:13" ht="52.5" customHeight="1">
      <c r="A2" s="234"/>
      <c r="B2" s="234"/>
      <c r="C2" s="234"/>
      <c r="D2" s="234"/>
      <c r="E2" s="234"/>
      <c r="F2" s="234"/>
      <c r="G2" s="1"/>
      <c r="H2" s="1"/>
      <c r="I2" s="1"/>
      <c r="J2" s="1"/>
      <c r="K2" s="1"/>
      <c r="L2" s="1"/>
      <c r="M2" s="1"/>
    </row>
    <row r="3" spans="1:13" ht="15">
      <c r="A3" s="1"/>
      <c r="B3" s="1"/>
      <c r="C3" s="1"/>
      <c r="D3" s="1"/>
      <c r="E3" s="1"/>
      <c r="F3" s="1"/>
      <c r="G3" s="1"/>
      <c r="H3" s="1"/>
      <c r="I3" s="1"/>
      <c r="J3" s="1"/>
      <c r="K3" s="1"/>
      <c r="L3" s="1"/>
      <c r="M3" s="1"/>
    </row>
    <row r="4" spans="1:13" ht="24" customHeight="1">
      <c r="A4" s="215" t="s">
        <v>66</v>
      </c>
      <c r="B4" s="216"/>
      <c r="C4" s="216"/>
      <c r="D4" s="216"/>
      <c r="E4" s="216"/>
      <c r="F4" s="216"/>
      <c r="G4" s="216"/>
      <c r="H4" s="216"/>
      <c r="I4" s="217"/>
      <c r="J4" s="1"/>
      <c r="K4" s="1"/>
      <c r="L4" s="1"/>
      <c r="M4" s="1"/>
    </row>
    <row r="5" spans="1:13" ht="24" customHeight="1">
      <c r="A5" s="218"/>
      <c r="B5" s="219"/>
      <c r="C5" s="219"/>
      <c r="D5" s="219"/>
      <c r="E5" s="219"/>
      <c r="F5" s="219"/>
      <c r="G5" s="219"/>
      <c r="H5" s="219"/>
      <c r="I5" s="220"/>
      <c r="J5" s="1"/>
      <c r="K5" s="1"/>
      <c r="L5" s="1"/>
      <c r="M5" s="1"/>
    </row>
    <row r="6" spans="1:13" ht="24" customHeight="1">
      <c r="A6" s="221"/>
      <c r="B6" s="222"/>
      <c r="C6" s="222"/>
      <c r="D6" s="222"/>
      <c r="E6" s="222"/>
      <c r="F6" s="222"/>
      <c r="G6" s="222"/>
      <c r="H6" s="222"/>
      <c r="I6" s="223"/>
      <c r="J6" s="1"/>
      <c r="K6" s="1"/>
      <c r="L6" s="1"/>
      <c r="M6" s="1"/>
    </row>
    <row r="7" spans="1:13" ht="15">
      <c r="A7" s="1"/>
      <c r="B7" s="1"/>
      <c r="C7" s="1"/>
      <c r="D7" s="1"/>
      <c r="E7" s="1"/>
      <c r="F7" s="1"/>
      <c r="G7" s="1"/>
      <c r="H7" s="1"/>
      <c r="I7" s="1"/>
      <c r="J7" s="1"/>
      <c r="K7" s="1"/>
      <c r="L7" s="1"/>
      <c r="M7" s="1"/>
    </row>
    <row r="8" spans="1:13" ht="21.95" customHeight="1">
      <c r="A8" s="89" t="s">
        <v>67</v>
      </c>
      <c r="B8" s="90"/>
      <c r="C8" s="90"/>
      <c r="D8" s="90"/>
      <c r="E8" s="90"/>
      <c r="F8" s="90"/>
      <c r="G8" s="90"/>
      <c r="H8" s="90"/>
      <c r="I8" s="91"/>
      <c r="J8" s="1"/>
      <c r="K8" s="1"/>
      <c r="L8" s="1"/>
      <c r="M8" s="1"/>
    </row>
    <row r="9" spans="1:13" ht="21.95" customHeight="1">
      <c r="A9" s="95"/>
      <c r="B9" s="96"/>
      <c r="C9" s="96"/>
      <c r="D9" s="96"/>
      <c r="E9" s="96"/>
      <c r="F9" s="96"/>
      <c r="G9" s="96"/>
      <c r="H9" s="96"/>
      <c r="I9" s="97"/>
      <c r="J9" s="1"/>
      <c r="K9" s="1"/>
      <c r="L9" s="1"/>
      <c r="M9" s="1"/>
    </row>
    <row r="10" spans="1:13" ht="15">
      <c r="A10" s="1"/>
      <c r="B10" s="1"/>
      <c r="C10" s="1"/>
      <c r="D10" s="1"/>
      <c r="E10" s="1"/>
      <c r="F10" s="1"/>
      <c r="G10" s="1"/>
      <c r="H10" s="1"/>
      <c r="I10" s="1"/>
      <c r="J10" s="1"/>
      <c r="K10" s="1"/>
      <c r="L10" s="1"/>
      <c r="M10" s="1"/>
    </row>
    <row r="11" spans="1:13" ht="48" customHeight="1">
      <c r="A11" s="195" t="s">
        <v>21</v>
      </c>
      <c r="B11" s="195" t="s">
        <v>68</v>
      </c>
      <c r="C11" s="195" t="s">
        <v>69</v>
      </c>
      <c r="D11" s="195" t="s">
        <v>70</v>
      </c>
      <c r="E11" s="195" t="s">
        <v>71</v>
      </c>
      <c r="F11" s="195" t="s">
        <v>72</v>
      </c>
      <c r="G11" s="195" t="s">
        <v>73</v>
      </c>
      <c r="H11" s="195" t="s">
        <v>74</v>
      </c>
      <c r="I11" s="195" t="s">
        <v>75</v>
      </c>
      <c r="J11" s="1"/>
      <c r="K11" s="1"/>
      <c r="L11" s="1"/>
      <c r="M11" s="1"/>
    </row>
    <row r="12" spans="1:13" ht="21" customHeight="1">
      <c r="A12" s="166" t="s">
        <v>27</v>
      </c>
      <c r="B12" s="192">
        <f>'3 Assumptions'!D10</f>
        <v>-0.27272727272727271</v>
      </c>
      <c r="C12" s="167">
        <f>('3 Assumptions'!$F$32/12)*(1+B12)</f>
        <v>76121.212121212127</v>
      </c>
      <c r="D12" s="167">
        <f>C12*(1+'3 Assumptions'!$C$32)</f>
        <v>76121.212121212127</v>
      </c>
      <c r="E12" s="167">
        <f>C12*(1+'3 Assumptions'!$C$33)</f>
        <v>79927.272727272735</v>
      </c>
      <c r="F12" s="167">
        <f>C12*(1+'3 Assumptions'!$C$34)</f>
        <v>83733.333333333343</v>
      </c>
      <c r="G12" s="168"/>
      <c r="H12" s="193" t="str">
        <f t="shared" ref="H12:H23" si="0">IF(G12="","",G12-E12)</f>
        <v/>
      </c>
      <c r="I12" s="194" t="str">
        <f t="shared" ref="I12:I23" si="1">IF(G12="","",IF(E12=0,"",G12/E12-1))</f>
        <v/>
      </c>
      <c r="J12" s="1"/>
      <c r="K12" s="1"/>
      <c r="L12" s="1"/>
      <c r="M12" s="1"/>
    </row>
    <row r="13" spans="1:13" ht="21" customHeight="1">
      <c r="A13" s="166" t="s">
        <v>29</v>
      </c>
      <c r="B13" s="192">
        <f>'3 Assumptions'!D11</f>
        <v>-0.2334152334152334</v>
      </c>
      <c r="C13" s="167">
        <f>('3 Assumptions'!$F$32/12)*(1+B13)</f>
        <v>80235.872235872244</v>
      </c>
      <c r="D13" s="167">
        <f>C13*(1+'3 Assumptions'!$C$32)</f>
        <v>80235.872235872244</v>
      </c>
      <c r="E13" s="167">
        <f>C13*(1+'3 Assumptions'!$C$33)</f>
        <v>84247.665847665863</v>
      </c>
      <c r="F13" s="167">
        <f>C13*(1+'3 Assumptions'!$C$34)</f>
        <v>88259.459459459482</v>
      </c>
      <c r="G13" s="168"/>
      <c r="H13" s="193" t="str">
        <f t="shared" si="0"/>
        <v/>
      </c>
      <c r="I13" s="194" t="str">
        <f t="shared" si="1"/>
        <v/>
      </c>
      <c r="J13" s="1"/>
      <c r="K13" s="1"/>
      <c r="L13" s="1"/>
      <c r="M13" s="1"/>
    </row>
    <row r="14" spans="1:13" ht="21" customHeight="1">
      <c r="A14" s="166" t="s">
        <v>30</v>
      </c>
      <c r="B14" s="192">
        <f>'3 Assumptions'!D12</f>
        <v>-0.17936117936117935</v>
      </c>
      <c r="C14" s="167">
        <f>('3 Assumptions'!$F$32/12)*(1+B14)</f>
        <v>85893.529893529892</v>
      </c>
      <c r="D14" s="167">
        <f>C14*(1+'3 Assumptions'!$C$32)</f>
        <v>85893.529893529892</v>
      </c>
      <c r="E14" s="167">
        <f>C14*(1+'3 Assumptions'!$C$33)</f>
        <v>90188.206388206396</v>
      </c>
      <c r="F14" s="167">
        <f>C14*(1+'3 Assumptions'!$C$34)</f>
        <v>94482.882882882885</v>
      </c>
      <c r="G14" s="168"/>
      <c r="H14" s="193" t="str">
        <f t="shared" si="0"/>
        <v/>
      </c>
      <c r="I14" s="194" t="str">
        <f t="shared" si="1"/>
        <v/>
      </c>
      <c r="J14" s="1"/>
      <c r="K14" s="1"/>
      <c r="L14" s="1"/>
      <c r="M14" s="1"/>
    </row>
    <row r="15" spans="1:13" ht="21" customHeight="1">
      <c r="A15" s="166" t="s">
        <v>31</v>
      </c>
      <c r="B15" s="192">
        <f>'3 Assumptions'!D13</f>
        <v>-0.11547911547911549</v>
      </c>
      <c r="C15" s="167">
        <f>('3 Assumptions'!$F$32/12)*(1+B15)</f>
        <v>92579.852579852581</v>
      </c>
      <c r="D15" s="167">
        <f>C15*(1+'3 Assumptions'!$C$32)</f>
        <v>92579.852579852581</v>
      </c>
      <c r="E15" s="167">
        <f>C15*(1+'3 Assumptions'!$C$33)</f>
        <v>97208.845208845218</v>
      </c>
      <c r="F15" s="167">
        <f>C15*(1+'3 Assumptions'!$C$34)</f>
        <v>101837.83783783784</v>
      </c>
      <c r="G15" s="168"/>
      <c r="H15" s="193" t="str">
        <f t="shared" si="0"/>
        <v/>
      </c>
      <c r="I15" s="194" t="str">
        <f t="shared" si="1"/>
        <v/>
      </c>
      <c r="J15" s="1"/>
      <c r="K15" s="1"/>
      <c r="L15" s="1"/>
      <c r="M15" s="1"/>
    </row>
    <row r="16" spans="1:13" ht="21" customHeight="1">
      <c r="A16" s="166" t="s">
        <v>32</v>
      </c>
      <c r="B16" s="192">
        <f>'3 Assumptions'!D14</f>
        <v>-5.1597051597051635E-2</v>
      </c>
      <c r="C16" s="167">
        <f>('3 Assumptions'!$F$32/12)*(1+B16)</f>
        <v>99266.175266175269</v>
      </c>
      <c r="D16" s="167">
        <f>C16*(1+'3 Assumptions'!$C$32)</f>
        <v>99266.175266175269</v>
      </c>
      <c r="E16" s="167">
        <f>C16*(1+'3 Assumptions'!$C$33)</f>
        <v>104229.48402948404</v>
      </c>
      <c r="F16" s="167">
        <f>C16*(1+'3 Assumptions'!$C$34)</f>
        <v>109192.79279279281</v>
      </c>
      <c r="G16" s="168"/>
      <c r="H16" s="193" t="str">
        <f t="shared" si="0"/>
        <v/>
      </c>
      <c r="I16" s="194" t="str">
        <f t="shared" si="1"/>
        <v/>
      </c>
      <c r="J16" s="1"/>
      <c r="K16" s="1"/>
      <c r="L16" s="1"/>
      <c r="M16" s="1"/>
    </row>
    <row r="17" spans="1:13" ht="21" customHeight="1">
      <c r="A17" s="166" t="s">
        <v>33</v>
      </c>
      <c r="B17" s="192">
        <f>'3 Assumptions'!D15</f>
        <v>2.7027027027026973E-2</v>
      </c>
      <c r="C17" s="167">
        <f>('3 Assumptions'!$F$32/12)*(1+B17)</f>
        <v>107495.49549549549</v>
      </c>
      <c r="D17" s="167">
        <f>C17*(1+'3 Assumptions'!$C$32)</f>
        <v>107495.49549549549</v>
      </c>
      <c r="E17" s="167">
        <f>C17*(1+'3 Assumptions'!$C$33)</f>
        <v>112870.27027027027</v>
      </c>
      <c r="F17" s="167">
        <f>C17*(1+'3 Assumptions'!$C$34)</f>
        <v>118245.04504504504</v>
      </c>
      <c r="G17" s="168"/>
      <c r="H17" s="193" t="str">
        <f t="shared" si="0"/>
        <v/>
      </c>
      <c r="I17" s="194" t="str">
        <f t="shared" si="1"/>
        <v/>
      </c>
      <c r="J17" s="1"/>
      <c r="K17" s="1"/>
      <c r="L17" s="1"/>
      <c r="M17" s="1"/>
    </row>
    <row r="18" spans="1:13" ht="21" customHeight="1">
      <c r="A18" s="166" t="s">
        <v>34</v>
      </c>
      <c r="B18" s="192">
        <f>'3 Assumptions'!D16</f>
        <v>-7.3710073710073765E-3</v>
      </c>
      <c r="C18" s="167">
        <f>('3 Assumptions'!$F$32/12)*(1+B18)</f>
        <v>103895.16789516791</v>
      </c>
      <c r="D18" s="167">
        <f>C18*(1+'3 Assumptions'!$C$32)</f>
        <v>103895.16789516791</v>
      </c>
      <c r="E18" s="167">
        <f>C18*(1+'3 Assumptions'!$C$33)</f>
        <v>109089.92628992631</v>
      </c>
      <c r="F18" s="167">
        <f>C18*(1+'3 Assumptions'!$C$34)</f>
        <v>114284.6846846847</v>
      </c>
      <c r="G18" s="168"/>
      <c r="H18" s="193" t="str">
        <f t="shared" si="0"/>
        <v/>
      </c>
      <c r="I18" s="194" t="str">
        <f t="shared" si="1"/>
        <v/>
      </c>
      <c r="J18" s="1"/>
      <c r="K18" s="1"/>
      <c r="L18" s="1"/>
      <c r="M18" s="1"/>
    </row>
    <row r="19" spans="1:13" ht="21" customHeight="1">
      <c r="A19" s="166" t="s">
        <v>35</v>
      </c>
      <c r="B19" s="192">
        <f>'3 Assumptions'!D17</f>
        <v>-3.1941031941031928E-2</v>
      </c>
      <c r="C19" s="167">
        <f>('3 Assumptions'!$F$32/12)*(1+B19)</f>
        <v>101323.50532350533</v>
      </c>
      <c r="D19" s="167">
        <f>C19*(1+'3 Assumptions'!$C$32)</f>
        <v>101323.50532350533</v>
      </c>
      <c r="E19" s="167">
        <f>C19*(1+'3 Assumptions'!$C$33)</f>
        <v>106389.6805896806</v>
      </c>
      <c r="F19" s="167">
        <f>C19*(1+'3 Assumptions'!$C$34)</f>
        <v>111455.85585585587</v>
      </c>
      <c r="G19" s="168"/>
      <c r="H19" s="193" t="str">
        <f t="shared" si="0"/>
        <v/>
      </c>
      <c r="I19" s="194" t="str">
        <f t="shared" si="1"/>
        <v/>
      </c>
      <c r="J19" s="1"/>
      <c r="K19" s="1"/>
      <c r="L19" s="1"/>
      <c r="M19" s="1"/>
    </row>
    <row r="20" spans="1:13" ht="21" customHeight="1">
      <c r="A20" s="166" t="s">
        <v>36</v>
      </c>
      <c r="B20" s="192">
        <f>'3 Assumptions'!D18</f>
        <v>4.1769041769041726E-2</v>
      </c>
      <c r="C20" s="167">
        <f>('3 Assumptions'!$F$32/12)*(1+B20)</f>
        <v>109038.49303849303</v>
      </c>
      <c r="D20" s="167">
        <f>C20*(1+'3 Assumptions'!$C$32)</f>
        <v>109038.49303849303</v>
      </c>
      <c r="E20" s="167">
        <f>C20*(1+'3 Assumptions'!$C$33)</f>
        <v>114490.41769041769</v>
      </c>
      <c r="F20" s="167">
        <f>C20*(1+'3 Assumptions'!$C$34)</f>
        <v>119942.34234234235</v>
      </c>
      <c r="G20" s="168"/>
      <c r="H20" s="193" t="str">
        <f t="shared" si="0"/>
        <v/>
      </c>
      <c r="I20" s="194" t="str">
        <f t="shared" si="1"/>
        <v/>
      </c>
      <c r="J20" s="1"/>
      <c r="K20" s="1"/>
      <c r="L20" s="1"/>
      <c r="M20" s="1"/>
    </row>
    <row r="21" spans="1:13" ht="21" customHeight="1">
      <c r="A21" s="166" t="s">
        <v>37</v>
      </c>
      <c r="B21" s="192">
        <f>'3 Assumptions'!D19</f>
        <v>0.11547911547911549</v>
      </c>
      <c r="C21" s="167">
        <f>('3 Assumptions'!$F$32/12)*(1+B21)</f>
        <v>116753.48075348076</v>
      </c>
      <c r="D21" s="167">
        <f>C21*(1+'3 Assumptions'!$C$32)</f>
        <v>116753.48075348076</v>
      </c>
      <c r="E21" s="167">
        <f>C21*(1+'3 Assumptions'!$C$33)</f>
        <v>122591.15479115481</v>
      </c>
      <c r="F21" s="167">
        <f>C21*(1+'3 Assumptions'!$C$34)</f>
        <v>128428.82882882885</v>
      </c>
      <c r="G21" s="168"/>
      <c r="H21" s="193" t="str">
        <f t="shared" si="0"/>
        <v/>
      </c>
      <c r="I21" s="194" t="str">
        <f t="shared" si="1"/>
        <v/>
      </c>
      <c r="J21" s="1"/>
      <c r="K21" s="1"/>
      <c r="L21" s="1"/>
      <c r="M21" s="1"/>
    </row>
    <row r="22" spans="1:13" ht="21" customHeight="1">
      <c r="A22" s="166" t="s">
        <v>38</v>
      </c>
      <c r="B22" s="192">
        <f>'3 Assumptions'!D20</f>
        <v>0.26781326781326786</v>
      </c>
      <c r="C22" s="167">
        <f>('3 Assumptions'!$F$32/12)*(1+B22)</f>
        <v>132697.7886977887</v>
      </c>
      <c r="D22" s="167">
        <f>C22*(1+'3 Assumptions'!$C$32)</f>
        <v>132697.7886977887</v>
      </c>
      <c r="E22" s="167">
        <f>C22*(1+'3 Assumptions'!$C$33)</f>
        <v>139332.67813267815</v>
      </c>
      <c r="F22" s="167">
        <f>C22*(1+'3 Assumptions'!$C$34)</f>
        <v>145967.56756756757</v>
      </c>
      <c r="G22" s="168"/>
      <c r="H22" s="193" t="str">
        <f t="shared" si="0"/>
        <v/>
      </c>
      <c r="I22" s="194" t="str">
        <f t="shared" si="1"/>
        <v/>
      </c>
      <c r="J22" s="1"/>
      <c r="K22" s="1"/>
      <c r="L22" s="1"/>
      <c r="M22" s="1"/>
    </row>
    <row r="23" spans="1:13" ht="21" customHeight="1">
      <c r="A23" s="166" t="s">
        <v>39</v>
      </c>
      <c r="B23" s="192">
        <f>'3 Assumptions'!D21</f>
        <v>0.43980343980343983</v>
      </c>
      <c r="C23" s="167">
        <f>('3 Assumptions'!$F$32/12)*(1+B23)</f>
        <v>150699.42669942672</v>
      </c>
      <c r="D23" s="167">
        <f>C23*(1+'3 Assumptions'!$C$32)</f>
        <v>150699.42669942672</v>
      </c>
      <c r="E23" s="167">
        <f>C23*(1+'3 Assumptions'!$C$33)</f>
        <v>158234.39803439807</v>
      </c>
      <c r="F23" s="167">
        <f>C23*(1+'3 Assumptions'!$C$34)</f>
        <v>165769.36936936941</v>
      </c>
      <c r="G23" s="168"/>
      <c r="H23" s="193" t="str">
        <f t="shared" si="0"/>
        <v/>
      </c>
      <c r="I23" s="194" t="str">
        <f t="shared" si="1"/>
        <v/>
      </c>
      <c r="J23" s="1"/>
      <c r="K23" s="1"/>
      <c r="L23" s="1"/>
      <c r="M23" s="1"/>
    </row>
    <row r="24" spans="1:13" ht="15">
      <c r="A24" s="5"/>
      <c r="B24" s="1"/>
      <c r="C24" s="6"/>
      <c r="D24" s="6"/>
      <c r="E24" s="6"/>
      <c r="F24" s="6"/>
      <c r="G24" s="6"/>
      <c r="H24" s="6"/>
      <c r="I24" s="7"/>
      <c r="J24" s="1"/>
      <c r="K24" s="1"/>
      <c r="L24" s="1"/>
      <c r="M24" s="1"/>
    </row>
    <row r="25" spans="1:13" ht="26.1" customHeight="1">
      <c r="A25" s="24" t="s">
        <v>76</v>
      </c>
      <c r="B25" s="10"/>
      <c r="C25" s="9">
        <f>SUM(C12:C23)</f>
        <v>1256000</v>
      </c>
      <c r="D25" s="9">
        <f>SUM(D12:D23)</f>
        <v>1256000</v>
      </c>
      <c r="E25" s="9">
        <f>SUM(E12:E23)</f>
        <v>1318800</v>
      </c>
      <c r="F25" s="9">
        <f>SUM(F12:F23)</f>
        <v>1381600.0000000002</v>
      </c>
      <c r="G25" s="9" t="str">
        <f>IF(COUNT(G12:G23)=0,"",SUM(G12:G23))</f>
        <v/>
      </c>
      <c r="H25" s="9" t="str">
        <f>IF(COUNT(G12:G23)=0,"",SUM(H12:H23))</f>
        <v/>
      </c>
      <c r="I25" s="11"/>
      <c r="J25" s="1"/>
      <c r="K25" s="1"/>
      <c r="L25" s="1"/>
      <c r="M25" s="1"/>
    </row>
    <row r="26" spans="1:13" ht="15">
      <c r="A26" s="1"/>
      <c r="B26" s="1"/>
      <c r="C26" s="1"/>
      <c r="D26" s="1"/>
      <c r="E26" s="1"/>
      <c r="F26" s="1"/>
      <c r="G26" s="1"/>
      <c r="H26" s="1"/>
      <c r="I26" s="1"/>
      <c r="J26" s="1"/>
      <c r="K26" s="1"/>
      <c r="L26" s="1"/>
      <c r="M26" s="1"/>
    </row>
    <row r="27" spans="1:13" ht="21.95" customHeight="1">
      <c r="A27" s="205" t="s">
        <v>77</v>
      </c>
      <c r="B27" s="205"/>
      <c r="C27" s="205"/>
      <c r="D27" s="205"/>
      <c r="E27" s="205"/>
      <c r="F27" s="205"/>
      <c r="G27" s="205"/>
      <c r="H27" s="205"/>
      <c r="I27" s="205"/>
      <c r="J27" s="1"/>
      <c r="K27" s="1"/>
      <c r="L27" s="1"/>
      <c r="M27" s="1"/>
    </row>
    <row r="28" spans="1:13" ht="24" customHeight="1">
      <c r="A28" s="196" t="s">
        <v>78</v>
      </c>
      <c r="B28" s="197"/>
      <c r="C28" s="197"/>
      <c r="D28" s="197"/>
      <c r="E28" s="197"/>
      <c r="F28" s="197"/>
      <c r="G28" s="197"/>
      <c r="H28" s="197"/>
      <c r="I28" s="198"/>
      <c r="J28" s="1"/>
      <c r="K28" s="1"/>
      <c r="L28" s="1"/>
      <c r="M28" s="1"/>
    </row>
    <row r="29" spans="1:13" ht="24" customHeight="1">
      <c r="A29" s="199"/>
      <c r="B29" s="200"/>
      <c r="C29" s="200"/>
      <c r="D29" s="200"/>
      <c r="E29" s="200"/>
      <c r="F29" s="200"/>
      <c r="G29" s="200"/>
      <c r="H29" s="200"/>
      <c r="I29" s="201"/>
      <c r="J29" s="1"/>
      <c r="K29" s="1"/>
      <c r="L29" s="1"/>
      <c r="M29" s="1"/>
    </row>
    <row r="30" spans="1:13" ht="24" customHeight="1">
      <c r="A30" s="202"/>
      <c r="B30" s="203"/>
      <c r="C30" s="203"/>
      <c r="D30" s="203"/>
      <c r="E30" s="203"/>
      <c r="F30" s="203"/>
      <c r="G30" s="203"/>
      <c r="H30" s="203"/>
      <c r="I30" s="204"/>
      <c r="J30" s="1"/>
      <c r="K30" s="1"/>
      <c r="L30" s="1"/>
      <c r="M30" s="1"/>
    </row>
    <row r="31" spans="1:13" ht="15">
      <c r="A31" s="1"/>
      <c r="B31" s="1"/>
      <c r="C31" s="1"/>
      <c r="D31" s="1"/>
      <c r="E31" s="1"/>
      <c r="F31" s="1"/>
      <c r="G31" s="1"/>
      <c r="H31" s="1"/>
      <c r="I31" s="1"/>
      <c r="J31" s="1"/>
      <c r="K31" s="1"/>
      <c r="L31" s="1"/>
      <c r="M31" s="1"/>
    </row>
    <row r="32" spans="1:13" ht="24" customHeight="1">
      <c r="A32" s="30" t="s">
        <v>79</v>
      </c>
      <c r="B32" s="31"/>
      <c r="C32" s="31"/>
      <c r="D32" s="31"/>
      <c r="E32" s="31"/>
      <c r="F32" s="31"/>
      <c r="G32" s="31"/>
      <c r="H32" s="31"/>
      <c r="I32" s="32"/>
      <c r="J32" s="1"/>
      <c r="K32" s="1"/>
      <c r="L32" s="1"/>
      <c r="M32" s="1"/>
    </row>
    <row r="33" spans="1:13" ht="24" customHeight="1">
      <c r="A33" s="33"/>
      <c r="B33" s="34"/>
      <c r="C33" s="34"/>
      <c r="D33" s="34"/>
      <c r="E33" s="34"/>
      <c r="F33" s="34"/>
      <c r="G33" s="34"/>
      <c r="H33" s="34"/>
      <c r="I33" s="35"/>
      <c r="J33" s="1"/>
      <c r="K33" s="1"/>
      <c r="L33" s="1"/>
      <c r="M33" s="1"/>
    </row>
    <row r="34" spans="1:13" ht="24" customHeight="1">
      <c r="A34" s="36"/>
      <c r="B34" s="37"/>
      <c r="C34" s="37"/>
      <c r="D34" s="37"/>
      <c r="E34" s="37"/>
      <c r="F34" s="37"/>
      <c r="G34" s="37"/>
      <c r="H34" s="37"/>
      <c r="I34" s="38"/>
      <c r="J34" s="1"/>
      <c r="K34" s="1"/>
      <c r="L34" s="1"/>
      <c r="M34" s="1"/>
    </row>
    <row r="35" spans="1:13" ht="15">
      <c r="A35" s="1"/>
      <c r="B35" s="1"/>
      <c r="C35" s="1"/>
      <c r="D35" s="1"/>
      <c r="E35" s="1"/>
      <c r="F35" s="1"/>
      <c r="G35" s="1"/>
      <c r="H35" s="1"/>
      <c r="I35" s="1"/>
      <c r="J35" s="1"/>
      <c r="K35" s="1"/>
      <c r="L35" s="1"/>
      <c r="M35" s="1"/>
    </row>
    <row r="36" spans="1:13" ht="15">
      <c r="A36" s="1"/>
      <c r="B36" s="1"/>
      <c r="C36" s="1"/>
      <c r="D36" s="1"/>
      <c r="E36" s="1"/>
      <c r="F36" s="1"/>
      <c r="G36" s="1"/>
      <c r="H36" s="1"/>
      <c r="I36" s="1"/>
      <c r="J36" s="1"/>
      <c r="K36" s="1"/>
      <c r="L36" s="1"/>
      <c r="M36" s="1"/>
    </row>
    <row r="37" spans="1:13" ht="15">
      <c r="A37" s="1"/>
      <c r="B37" s="1"/>
      <c r="C37" s="1"/>
      <c r="D37" s="1"/>
      <c r="E37" s="1"/>
      <c r="F37" s="1"/>
      <c r="G37" s="1"/>
      <c r="H37" s="1"/>
      <c r="I37" s="1"/>
      <c r="J37" s="1"/>
      <c r="K37" s="1"/>
      <c r="L37" s="1"/>
      <c r="M37" s="1"/>
    </row>
    <row r="38" spans="1:13" ht="15">
      <c r="A38" s="1"/>
      <c r="B38" s="1"/>
      <c r="C38" s="1"/>
      <c r="D38" s="1"/>
      <c r="E38" s="1"/>
      <c r="F38" s="1"/>
      <c r="G38" s="1"/>
      <c r="H38" s="1"/>
      <c r="I38" s="1"/>
      <c r="J38" s="1"/>
      <c r="K38" s="1"/>
      <c r="L38" s="1"/>
      <c r="M38" s="1"/>
    </row>
    <row r="39" spans="1:13" ht="15">
      <c r="A39" s="1"/>
      <c r="B39" s="1"/>
      <c r="C39" s="1"/>
      <c r="D39" s="1"/>
      <c r="E39" s="1"/>
      <c r="F39" s="1"/>
      <c r="G39" s="1"/>
      <c r="H39" s="1"/>
      <c r="I39" s="1"/>
      <c r="J39" s="1"/>
      <c r="K39" s="1"/>
      <c r="L39" s="1"/>
      <c r="M39" s="1"/>
    </row>
    <row r="40" spans="1:13" ht="15">
      <c r="A40" s="1"/>
      <c r="B40" s="1"/>
      <c r="C40" s="1"/>
      <c r="D40" s="1"/>
      <c r="E40" s="1"/>
      <c r="F40" s="1"/>
      <c r="G40" s="1"/>
      <c r="H40" s="1"/>
      <c r="I40" s="1"/>
      <c r="J40" s="1"/>
      <c r="K40" s="1"/>
      <c r="L40" s="1"/>
      <c r="M40" s="1"/>
    </row>
    <row r="41" spans="1:13" ht="15">
      <c r="A41" s="1"/>
      <c r="B41" s="1"/>
      <c r="C41" s="1"/>
      <c r="D41" s="1"/>
      <c r="E41" s="1"/>
      <c r="F41" s="1"/>
      <c r="G41" s="1"/>
      <c r="H41" s="1"/>
      <c r="I41" s="1"/>
      <c r="J41" s="1"/>
      <c r="K41" s="1"/>
      <c r="L41" s="1"/>
      <c r="M41" s="1"/>
    </row>
    <row r="42" spans="1:13" ht="15">
      <c r="A42" s="1"/>
      <c r="B42" s="1"/>
      <c r="C42" s="1"/>
      <c r="D42" s="1"/>
      <c r="E42" s="1"/>
      <c r="F42" s="1"/>
      <c r="G42" s="1"/>
      <c r="H42" s="1"/>
      <c r="I42" s="1"/>
      <c r="J42" s="1"/>
      <c r="K42" s="1"/>
      <c r="L42" s="1"/>
      <c r="M42" s="1"/>
    </row>
    <row r="43" spans="1:13" ht="15">
      <c r="A43" s="1"/>
      <c r="B43" s="1"/>
      <c r="C43" s="1"/>
      <c r="D43" s="1"/>
      <c r="E43" s="1"/>
      <c r="F43" s="1"/>
      <c r="G43" s="1"/>
      <c r="H43" s="1"/>
      <c r="I43" s="1"/>
      <c r="J43" s="1"/>
      <c r="K43" s="1"/>
      <c r="L43" s="1"/>
      <c r="M43" s="1"/>
    </row>
    <row r="44" spans="1:13" ht="15">
      <c r="A44" s="1"/>
      <c r="B44" s="1"/>
      <c r="C44" s="1"/>
      <c r="D44" s="1"/>
      <c r="E44" s="1"/>
      <c r="F44" s="1"/>
      <c r="G44" s="1"/>
      <c r="H44" s="1"/>
      <c r="I44" s="1"/>
      <c r="J44" s="1"/>
      <c r="K44" s="1"/>
      <c r="L44" s="1"/>
      <c r="M44" s="1"/>
    </row>
    <row r="45" spans="1:13" ht="15">
      <c r="A45" s="1"/>
      <c r="B45" s="1"/>
      <c r="C45" s="1"/>
      <c r="D45" s="1"/>
      <c r="E45" s="1"/>
      <c r="F45" s="1"/>
      <c r="G45" s="1"/>
      <c r="H45" s="1"/>
      <c r="I45" s="1"/>
      <c r="J45" s="1"/>
      <c r="K45" s="1"/>
      <c r="L45" s="1"/>
      <c r="M45" s="1"/>
    </row>
  </sheetData>
  <mergeCells count="6">
    <mergeCell ref="A1:F2"/>
    <mergeCell ref="A4:I6"/>
    <mergeCell ref="A8:I9"/>
    <mergeCell ref="A32:I34"/>
    <mergeCell ref="A27:I27"/>
    <mergeCell ref="A28:I30"/>
  </mergeCells>
  <conditionalFormatting sqref="H12:I23">
    <cfRule type="expression" dxfId="3" priority="1">
      <formula>H12&lt;0</formula>
    </cfRule>
    <cfRule type="expression" dxfId="2" priority="2">
      <formula>H12&gt;0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5"/>
  <sheetViews>
    <sheetView workbookViewId="0">
      <selection activeCell="E19" sqref="E19"/>
    </sheetView>
  </sheetViews>
  <sheetFormatPr defaultRowHeight="14.25"/>
  <cols>
    <col min="1" max="1" width="38" customWidth="1"/>
    <col min="2" max="2" width="20" customWidth="1"/>
    <col min="3" max="5" width="18" customWidth="1"/>
    <col min="6" max="6" width="3.875" customWidth="1"/>
    <col min="7" max="14" width="14" customWidth="1"/>
  </cols>
  <sheetData>
    <row r="1" spans="1:14" ht="30" customHeight="1">
      <c r="A1" s="256"/>
      <c r="B1" s="256"/>
      <c r="C1" s="256"/>
      <c r="D1" s="256"/>
      <c r="E1" s="256"/>
      <c r="F1" s="256"/>
      <c r="G1" s="256"/>
      <c r="H1" s="256"/>
      <c r="I1" s="256"/>
      <c r="J1" s="256"/>
      <c r="K1" s="256"/>
      <c r="L1" s="256"/>
      <c r="M1" s="256"/>
      <c r="N1" s="256"/>
    </row>
    <row r="2" spans="1:14" ht="52.5" customHeight="1">
      <c r="A2" s="256"/>
      <c r="B2" s="256"/>
      <c r="C2" s="256"/>
      <c r="D2" s="256"/>
      <c r="E2" s="256"/>
      <c r="F2" s="256"/>
      <c r="G2" s="256"/>
      <c r="H2" s="256"/>
      <c r="I2" s="256"/>
      <c r="J2" s="256"/>
      <c r="K2" s="256"/>
      <c r="L2" s="256"/>
      <c r="M2" s="256"/>
      <c r="N2" s="256"/>
    </row>
    <row r="3" spans="1:14" ht="15">
      <c r="A3" s="1"/>
      <c r="B3" s="1"/>
      <c r="C3" s="1"/>
      <c r="D3" s="1"/>
      <c r="E3" s="1"/>
      <c r="F3" s="1"/>
      <c r="G3" s="1"/>
      <c r="H3" s="1"/>
      <c r="I3" s="1"/>
      <c r="J3" s="1"/>
      <c r="K3" s="1"/>
      <c r="L3" s="1"/>
      <c r="M3" s="1"/>
      <c r="N3" s="1"/>
    </row>
    <row r="4" spans="1:14">
      <c r="A4" s="80" t="s">
        <v>80</v>
      </c>
      <c r="B4" s="81"/>
      <c r="C4" s="81"/>
      <c r="D4" s="81"/>
      <c r="E4" s="81"/>
      <c r="F4" s="255"/>
      <c r="G4" s="81"/>
      <c r="H4" s="81"/>
      <c r="I4" s="81"/>
      <c r="J4" s="81"/>
      <c r="K4" s="81"/>
      <c r="L4" s="81"/>
      <c r="M4" s="81"/>
      <c r="N4" s="82"/>
    </row>
    <row r="5" spans="1:14">
      <c r="A5" s="86"/>
      <c r="B5" s="87"/>
      <c r="C5" s="87"/>
      <c r="D5" s="87"/>
      <c r="E5" s="87"/>
      <c r="F5" s="255"/>
      <c r="G5" s="87"/>
      <c r="H5" s="87"/>
      <c r="I5" s="87"/>
      <c r="J5" s="87"/>
      <c r="K5" s="87"/>
      <c r="L5" s="87"/>
      <c r="M5" s="87"/>
      <c r="N5" s="88"/>
    </row>
    <row r="6" spans="1:14" ht="15">
      <c r="A6" s="1"/>
      <c r="B6" s="1"/>
      <c r="C6" s="1"/>
      <c r="D6" s="1"/>
      <c r="E6" s="1"/>
      <c r="F6" s="1"/>
      <c r="G6" s="1"/>
      <c r="H6" s="1"/>
      <c r="I6" s="1"/>
      <c r="J6" s="1"/>
      <c r="K6" s="1"/>
      <c r="L6" s="1"/>
      <c r="M6" s="1"/>
      <c r="N6" s="1"/>
    </row>
    <row r="7" spans="1:14">
      <c r="A7" s="41" t="s">
        <v>81</v>
      </c>
      <c r="B7" s="42"/>
      <c r="C7" s="43"/>
      <c r="D7" s="53" t="s">
        <v>82</v>
      </c>
      <c r="E7" s="54"/>
      <c r="F7" s="172"/>
      <c r="G7" s="55"/>
      <c r="H7" s="41" t="s">
        <v>83</v>
      </c>
      <c r="I7" s="42"/>
      <c r="J7" s="43"/>
      <c r="K7" s="41" t="s">
        <v>84</v>
      </c>
      <c r="L7" s="42"/>
      <c r="M7" s="42"/>
      <c r="N7" s="43"/>
    </row>
    <row r="8" spans="1:14">
      <c r="A8" s="44">
        <f>'4 Forecast'!D25</f>
        <v>1256000</v>
      </c>
      <c r="B8" s="45"/>
      <c r="C8" s="46"/>
      <c r="D8" s="56">
        <f>'4 Forecast'!E25</f>
        <v>1318800</v>
      </c>
      <c r="E8" s="57"/>
      <c r="F8" s="173"/>
      <c r="G8" s="58"/>
      <c r="H8" s="44">
        <f>'4 Forecast'!F25</f>
        <v>1381600.0000000002</v>
      </c>
      <c r="I8" s="45"/>
      <c r="J8" s="46"/>
      <c r="K8" s="44" t="str">
        <f>IF(COUNT('4 Forecast'!G12:G23)=0,"",SUM('4 Forecast'!G12:G23))</f>
        <v/>
      </c>
      <c r="L8" s="45"/>
      <c r="M8" s="45"/>
      <c r="N8" s="46"/>
    </row>
    <row r="9" spans="1:14">
      <c r="A9" s="47"/>
      <c r="B9" s="48"/>
      <c r="C9" s="49"/>
      <c r="D9" s="59"/>
      <c r="E9" s="60"/>
      <c r="F9" s="60"/>
      <c r="G9" s="61"/>
      <c r="H9" s="47"/>
      <c r="I9" s="48"/>
      <c r="J9" s="49"/>
      <c r="K9" s="47"/>
      <c r="L9" s="48"/>
      <c r="M9" s="48"/>
      <c r="N9" s="49"/>
    </row>
    <row r="10" spans="1:14">
      <c r="A10" s="50"/>
      <c r="B10" s="51"/>
      <c r="C10" s="52"/>
      <c r="D10" s="62"/>
      <c r="E10" s="63"/>
      <c r="F10" s="173"/>
      <c r="G10" s="64"/>
      <c r="H10" s="50"/>
      <c r="I10" s="51"/>
      <c r="J10" s="52"/>
      <c r="K10" s="50"/>
      <c r="L10" s="51"/>
      <c r="M10" s="51"/>
      <c r="N10" s="52"/>
    </row>
    <row r="11" spans="1:14" ht="15">
      <c r="A11" s="1"/>
      <c r="B11" s="1"/>
      <c r="C11" s="1"/>
      <c r="D11" s="1"/>
      <c r="E11" s="1"/>
      <c r="F11" s="1"/>
      <c r="G11" s="1"/>
      <c r="H11" s="1"/>
      <c r="I11" s="1"/>
      <c r="J11" s="1"/>
      <c r="K11" s="160" t="s">
        <v>85</v>
      </c>
      <c r="L11" s="161"/>
      <c r="M11" s="161"/>
      <c r="N11" s="162"/>
    </row>
    <row r="12" spans="1:14" ht="15">
      <c r="A12" s="40" t="s">
        <v>86</v>
      </c>
      <c r="B12" s="40"/>
      <c r="C12" s="40"/>
      <c r="D12" s="40"/>
      <c r="E12" s="1"/>
      <c r="F12" s="1"/>
      <c r="G12" s="1"/>
      <c r="H12" s="1"/>
      <c r="I12" s="1"/>
      <c r="J12" s="1"/>
      <c r="K12" s="163"/>
      <c r="L12" s="164"/>
      <c r="M12" s="164"/>
      <c r="N12" s="165"/>
    </row>
    <row r="13" spans="1:14" ht="15">
      <c r="A13" s="1"/>
      <c r="B13" s="1"/>
      <c r="C13" s="1"/>
      <c r="D13" s="1"/>
      <c r="E13" s="1"/>
      <c r="F13" s="1"/>
      <c r="G13" s="1"/>
      <c r="H13" s="1"/>
      <c r="I13" s="1"/>
      <c r="J13" s="1"/>
      <c r="K13" s="1"/>
      <c r="L13" s="1"/>
      <c r="M13" s="1"/>
      <c r="N13" s="1"/>
    </row>
    <row r="14" spans="1:14" ht="15">
      <c r="A14" s="2" t="s">
        <v>87</v>
      </c>
      <c r="B14" s="4" t="s">
        <v>55</v>
      </c>
      <c r="C14" s="1"/>
      <c r="D14" s="1"/>
      <c r="E14" s="1"/>
      <c r="F14" s="1"/>
      <c r="G14" s="1"/>
      <c r="H14" s="1"/>
      <c r="I14" s="1"/>
      <c r="J14" s="1"/>
      <c r="K14" s="1"/>
      <c r="L14" s="1"/>
      <c r="M14" s="1"/>
      <c r="N14" s="1"/>
    </row>
    <row r="15" spans="1:14" ht="15">
      <c r="A15" s="148" t="s">
        <v>88</v>
      </c>
      <c r="B15" s="25" t="str">
        <f>IF(COUNT('4 Forecast'!G12:G23)=0,"",SUM('4 Forecast'!G12:G23))</f>
        <v/>
      </c>
      <c r="C15" s="1"/>
      <c r="D15" s="1"/>
      <c r="E15" s="1"/>
      <c r="F15" s="1"/>
      <c r="G15" s="1"/>
      <c r="H15" s="1"/>
      <c r="I15" s="1"/>
      <c r="J15" s="1"/>
      <c r="K15" s="1"/>
      <c r="L15" s="1"/>
      <c r="M15" s="1"/>
      <c r="N15" s="1"/>
    </row>
    <row r="16" spans="1:14" ht="15">
      <c r="A16" s="149" t="s">
        <v>89</v>
      </c>
      <c r="B16" s="26" t="str">
        <f>IF(COUNT('4 Forecast'!G12:G23)=0,"",SUMIF('4 Forecast'!G12:G23,"&lt;&gt;",'4 Forecast'!E12:E23))</f>
        <v/>
      </c>
      <c r="C16" s="1"/>
      <c r="D16" s="1"/>
      <c r="E16" s="1"/>
      <c r="F16" s="1"/>
      <c r="G16" s="1"/>
      <c r="H16" s="1"/>
      <c r="I16" s="1"/>
      <c r="J16" s="1"/>
      <c r="K16" s="1"/>
      <c r="L16" s="1"/>
      <c r="M16" s="1"/>
      <c r="N16" s="1"/>
    </row>
    <row r="17" spans="1:14" ht="15">
      <c r="A17" s="149" t="s">
        <v>90</v>
      </c>
      <c r="B17" s="26" t="str">
        <f>IF(B15="","",B15-B16)</f>
        <v/>
      </c>
      <c r="C17" s="1"/>
      <c r="D17" s="1"/>
      <c r="E17" s="1"/>
      <c r="F17" s="1"/>
      <c r="G17" s="1"/>
      <c r="H17" s="1"/>
      <c r="I17" s="1"/>
      <c r="J17" s="1"/>
      <c r="K17" s="1"/>
      <c r="L17" s="1"/>
      <c r="M17" s="1"/>
      <c r="N17" s="1"/>
    </row>
    <row r="18" spans="1:14" ht="15">
      <c r="A18" s="150" t="s">
        <v>91</v>
      </c>
      <c r="B18" s="27" t="str">
        <f>IF(B16="","",IF(B16=0,"",B15/B16-1))</f>
        <v/>
      </c>
      <c r="C18" s="1"/>
      <c r="D18" s="1"/>
      <c r="E18" s="1"/>
      <c r="F18" s="1"/>
      <c r="G18" s="1"/>
      <c r="H18" s="1"/>
      <c r="I18" s="1"/>
      <c r="J18" s="1"/>
      <c r="K18" s="1"/>
      <c r="L18" s="1"/>
      <c r="M18" s="1"/>
      <c r="N18" s="1"/>
    </row>
    <row r="19" spans="1:14" ht="15.75" thickBot="1">
      <c r="A19" s="1"/>
      <c r="B19" s="1"/>
      <c r="C19" s="1"/>
      <c r="D19" s="1"/>
      <c r="E19" s="1"/>
      <c r="F19" s="1"/>
      <c r="G19" s="1"/>
      <c r="H19" s="1"/>
      <c r="I19" s="1"/>
      <c r="J19" s="1"/>
      <c r="K19" s="1"/>
      <c r="L19" s="1"/>
      <c r="M19" s="1"/>
      <c r="N19" s="1"/>
    </row>
    <row r="20" spans="1:14" ht="18.75" customHeight="1">
      <c r="A20" s="183" t="s">
        <v>92</v>
      </c>
      <c r="B20" s="184"/>
      <c r="C20" s="184"/>
      <c r="D20" s="185"/>
      <c r="E20" s="1"/>
      <c r="F20" s="1"/>
      <c r="G20" s="1"/>
      <c r="H20" s="1"/>
      <c r="I20" s="1"/>
      <c r="J20" s="1"/>
      <c r="K20" s="1"/>
      <c r="L20" s="1"/>
      <c r="M20" s="1"/>
      <c r="N20" s="1"/>
    </row>
    <row r="21" spans="1:14" ht="15">
      <c r="A21" s="186"/>
      <c r="B21" s="187"/>
      <c r="C21" s="187"/>
      <c r="D21" s="188"/>
      <c r="E21" s="1"/>
      <c r="F21" s="1"/>
      <c r="G21" s="1"/>
      <c r="H21" s="1"/>
      <c r="I21" s="1"/>
      <c r="J21" s="1"/>
      <c r="K21" s="1"/>
      <c r="L21" s="1"/>
      <c r="M21" s="1"/>
      <c r="N21" s="1"/>
    </row>
    <row r="22" spans="1:14" ht="15">
      <c r="A22" s="186"/>
      <c r="B22" s="187"/>
      <c r="C22" s="187"/>
      <c r="D22" s="188"/>
      <c r="E22" s="1"/>
      <c r="F22" s="1"/>
      <c r="G22" s="1"/>
      <c r="H22" s="1"/>
      <c r="I22" s="1"/>
      <c r="J22" s="1"/>
      <c r="K22" s="1"/>
      <c r="L22" s="1"/>
      <c r="M22" s="1"/>
      <c r="N22" s="1"/>
    </row>
    <row r="23" spans="1:14" ht="15.75" thickBot="1">
      <c r="A23" s="189"/>
      <c r="B23" s="190"/>
      <c r="C23" s="190"/>
      <c r="D23" s="191"/>
      <c r="E23" s="1"/>
      <c r="F23" s="1"/>
      <c r="G23" s="1"/>
      <c r="H23" s="1"/>
      <c r="I23" s="1"/>
      <c r="J23" s="1"/>
      <c r="K23" s="1"/>
      <c r="L23" s="1"/>
      <c r="M23" s="1"/>
      <c r="N23" s="1"/>
    </row>
    <row r="24" spans="1:14" ht="15">
      <c r="A24" s="1"/>
      <c r="B24" s="1"/>
      <c r="C24" s="1"/>
      <c r="D24" s="1"/>
      <c r="E24" s="1"/>
      <c r="F24" s="1"/>
      <c r="G24" s="1"/>
      <c r="H24" s="1"/>
      <c r="I24" s="1"/>
      <c r="J24" s="1"/>
      <c r="K24" s="1"/>
      <c r="L24" s="1"/>
      <c r="M24" s="1"/>
      <c r="N24" s="1"/>
    </row>
    <row r="25" spans="1:14" ht="15">
      <c r="A25" s="1"/>
      <c r="B25" s="1"/>
      <c r="C25" s="1"/>
      <c r="D25" s="1"/>
      <c r="E25" s="1"/>
      <c r="F25" s="1"/>
      <c r="G25" s="1"/>
      <c r="H25" s="1"/>
      <c r="I25" s="1"/>
      <c r="J25" s="1"/>
      <c r="K25" s="1"/>
      <c r="L25" s="1"/>
      <c r="M25" s="1"/>
      <c r="N25" s="1"/>
    </row>
    <row r="26" spans="1:14" ht="15">
      <c r="A26" s="2" t="s">
        <v>21</v>
      </c>
      <c r="B26" s="3" t="s">
        <v>56</v>
      </c>
      <c r="C26" s="3" t="s">
        <v>59</v>
      </c>
      <c r="D26" s="3" t="s">
        <v>62</v>
      </c>
      <c r="E26" s="4" t="s">
        <v>93</v>
      </c>
      <c r="F26" s="1"/>
      <c r="G26" s="1"/>
      <c r="H26" s="1"/>
      <c r="I26" s="1"/>
      <c r="J26" s="1"/>
      <c r="K26" s="1"/>
      <c r="L26" s="1"/>
      <c r="M26" s="1"/>
      <c r="N26" s="1"/>
    </row>
    <row r="27" spans="1:14" ht="15">
      <c r="A27" s="169" t="s">
        <v>27</v>
      </c>
      <c r="B27" s="170">
        <f>'4 Forecast'!D12</f>
        <v>76121.212121212127</v>
      </c>
      <c r="C27" s="170">
        <f>'4 Forecast'!E12</f>
        <v>79927.272727272735</v>
      </c>
      <c r="D27" s="170">
        <f>'4 Forecast'!F12</f>
        <v>83733.333333333343</v>
      </c>
      <c r="E27" s="171" t="str">
        <f>IF('4 Forecast'!G12="","",'4 Forecast'!G12)</f>
        <v/>
      </c>
      <c r="F27" s="1"/>
      <c r="G27" s="1"/>
      <c r="H27" s="1"/>
      <c r="I27" s="1"/>
      <c r="J27" s="1"/>
      <c r="K27" s="1"/>
      <c r="L27" s="1"/>
      <c r="M27" s="1"/>
      <c r="N27" s="1"/>
    </row>
    <row r="28" spans="1:14" ht="15">
      <c r="A28" s="169" t="s">
        <v>29</v>
      </c>
      <c r="B28" s="170">
        <f>'4 Forecast'!D13</f>
        <v>80235.872235872244</v>
      </c>
      <c r="C28" s="170">
        <f>'4 Forecast'!E13</f>
        <v>84247.665847665863</v>
      </c>
      <c r="D28" s="170">
        <f>'4 Forecast'!F13</f>
        <v>88259.459459459482</v>
      </c>
      <c r="E28" s="171" t="str">
        <f>IF('4 Forecast'!G13="","",'4 Forecast'!G13)</f>
        <v/>
      </c>
      <c r="F28" s="1"/>
      <c r="G28" s="1"/>
      <c r="H28" s="1"/>
      <c r="I28" s="1"/>
      <c r="J28" s="1"/>
      <c r="K28" s="1"/>
      <c r="L28" s="1"/>
      <c r="M28" s="1"/>
      <c r="N28" s="1"/>
    </row>
    <row r="29" spans="1:14" ht="15">
      <c r="A29" s="169" t="s">
        <v>30</v>
      </c>
      <c r="B29" s="170">
        <f>'4 Forecast'!D14</f>
        <v>85893.529893529892</v>
      </c>
      <c r="C29" s="170">
        <f>'4 Forecast'!E14</f>
        <v>90188.206388206396</v>
      </c>
      <c r="D29" s="170">
        <f>'4 Forecast'!F14</f>
        <v>94482.882882882885</v>
      </c>
      <c r="E29" s="171" t="str">
        <f>IF('4 Forecast'!G14="","",'4 Forecast'!G14)</f>
        <v/>
      </c>
      <c r="F29" s="1"/>
      <c r="G29" s="1"/>
      <c r="H29" s="1"/>
      <c r="I29" s="1"/>
      <c r="J29" s="1"/>
      <c r="K29" s="1"/>
      <c r="L29" s="1"/>
      <c r="M29" s="1"/>
      <c r="N29" s="1"/>
    </row>
    <row r="30" spans="1:14" ht="15">
      <c r="A30" s="169" t="s">
        <v>31</v>
      </c>
      <c r="B30" s="170">
        <f>'4 Forecast'!D15</f>
        <v>92579.852579852581</v>
      </c>
      <c r="C30" s="170">
        <f>'4 Forecast'!E15</f>
        <v>97208.845208845218</v>
      </c>
      <c r="D30" s="170">
        <f>'4 Forecast'!F15</f>
        <v>101837.83783783784</v>
      </c>
      <c r="E30" s="171" t="str">
        <f>IF('4 Forecast'!G15="","",'4 Forecast'!G15)</f>
        <v/>
      </c>
      <c r="F30" s="1"/>
      <c r="G30" s="1"/>
      <c r="H30" s="1"/>
      <c r="I30" s="1"/>
      <c r="J30" s="1"/>
      <c r="K30" s="1"/>
      <c r="L30" s="1"/>
      <c r="M30" s="1"/>
      <c r="N30" s="1"/>
    </row>
    <row r="31" spans="1:14" ht="15">
      <c r="A31" s="169" t="s">
        <v>32</v>
      </c>
      <c r="B31" s="170">
        <f>'4 Forecast'!D16</f>
        <v>99266.175266175269</v>
      </c>
      <c r="C31" s="170">
        <f>'4 Forecast'!E16</f>
        <v>104229.48402948404</v>
      </c>
      <c r="D31" s="170">
        <f>'4 Forecast'!F16</f>
        <v>109192.79279279281</v>
      </c>
      <c r="E31" s="171" t="str">
        <f>IF('4 Forecast'!G16="","",'4 Forecast'!G16)</f>
        <v/>
      </c>
      <c r="F31" s="1"/>
      <c r="G31" s="174" t="s">
        <v>94</v>
      </c>
      <c r="H31" s="175"/>
      <c r="I31" s="175"/>
      <c r="J31" s="175"/>
      <c r="K31" s="175"/>
      <c r="L31" s="175"/>
      <c r="M31" s="175"/>
      <c r="N31" s="176"/>
    </row>
    <row r="32" spans="1:14" ht="15">
      <c r="A32" s="169" t="s">
        <v>33</v>
      </c>
      <c r="B32" s="170">
        <f>'4 Forecast'!D17</f>
        <v>107495.49549549549</v>
      </c>
      <c r="C32" s="170">
        <f>'4 Forecast'!E17</f>
        <v>112870.27027027027</v>
      </c>
      <c r="D32" s="170">
        <f>'4 Forecast'!F17</f>
        <v>118245.04504504504</v>
      </c>
      <c r="E32" s="171" t="str">
        <f>IF('4 Forecast'!G17="","",'4 Forecast'!G17)</f>
        <v/>
      </c>
      <c r="F32" s="1"/>
      <c r="G32" s="177"/>
      <c r="H32" s="178"/>
      <c r="I32" s="178"/>
      <c r="J32" s="178"/>
      <c r="K32" s="178"/>
      <c r="L32" s="178"/>
      <c r="M32" s="178"/>
      <c r="N32" s="179"/>
    </row>
    <row r="33" spans="1:14" ht="15">
      <c r="A33" s="169" t="s">
        <v>34</v>
      </c>
      <c r="B33" s="170">
        <f>'4 Forecast'!D18</f>
        <v>103895.16789516791</v>
      </c>
      <c r="C33" s="170">
        <f>'4 Forecast'!E18</f>
        <v>109089.92628992631</v>
      </c>
      <c r="D33" s="170">
        <f>'4 Forecast'!F18</f>
        <v>114284.6846846847</v>
      </c>
      <c r="E33" s="171" t="str">
        <f>IF('4 Forecast'!G18="","",'4 Forecast'!G18)</f>
        <v/>
      </c>
      <c r="F33" s="1"/>
      <c r="G33" s="177"/>
      <c r="H33" s="178"/>
      <c r="I33" s="178"/>
      <c r="J33" s="178"/>
      <c r="K33" s="178"/>
      <c r="L33" s="178"/>
      <c r="M33" s="178"/>
      <c r="N33" s="179"/>
    </row>
    <row r="34" spans="1:14" ht="15">
      <c r="A34" s="169" t="s">
        <v>35</v>
      </c>
      <c r="B34" s="170">
        <f>'4 Forecast'!D19</f>
        <v>101323.50532350533</v>
      </c>
      <c r="C34" s="170">
        <f>'4 Forecast'!E19</f>
        <v>106389.6805896806</v>
      </c>
      <c r="D34" s="170">
        <f>'4 Forecast'!F19</f>
        <v>111455.85585585587</v>
      </c>
      <c r="E34" s="171" t="str">
        <f>IF('4 Forecast'!G19="","",'4 Forecast'!G19)</f>
        <v/>
      </c>
      <c r="F34" s="1"/>
      <c r="G34" s="180"/>
      <c r="H34" s="181"/>
      <c r="I34" s="181"/>
      <c r="J34" s="181"/>
      <c r="K34" s="181"/>
      <c r="L34" s="181"/>
      <c r="M34" s="181"/>
      <c r="N34" s="182"/>
    </row>
    <row r="35" spans="1:14" ht="15">
      <c r="A35" s="169" t="s">
        <v>36</v>
      </c>
      <c r="B35" s="170">
        <f>'4 Forecast'!D20</f>
        <v>109038.49303849303</v>
      </c>
      <c r="C35" s="170">
        <f>'4 Forecast'!E20</f>
        <v>114490.41769041769</v>
      </c>
      <c r="D35" s="170">
        <f>'4 Forecast'!F20</f>
        <v>119942.34234234235</v>
      </c>
      <c r="E35" s="171" t="str">
        <f>IF('4 Forecast'!G20="","",'4 Forecast'!G20)</f>
        <v/>
      </c>
      <c r="F35" s="1"/>
      <c r="G35" s="1"/>
      <c r="H35" s="1"/>
      <c r="I35" s="1"/>
      <c r="J35" s="1"/>
      <c r="K35" s="1"/>
      <c r="L35" s="1"/>
      <c r="M35" s="1"/>
      <c r="N35" s="1"/>
    </row>
    <row r="36" spans="1:14" ht="15">
      <c r="A36" s="169" t="s">
        <v>37</v>
      </c>
      <c r="B36" s="170">
        <f>'4 Forecast'!D21</f>
        <v>116753.48075348076</v>
      </c>
      <c r="C36" s="170">
        <f>'4 Forecast'!E21</f>
        <v>122591.15479115481</v>
      </c>
      <c r="D36" s="170">
        <f>'4 Forecast'!F21</f>
        <v>128428.82882882885</v>
      </c>
      <c r="E36" s="171" t="str">
        <f>IF('4 Forecast'!G21="","",'4 Forecast'!G21)</f>
        <v/>
      </c>
      <c r="F36" s="1"/>
      <c r="G36" s="151" t="s">
        <v>96</v>
      </c>
      <c r="H36" s="152"/>
      <c r="I36" s="152"/>
      <c r="J36" s="152"/>
      <c r="K36" s="152"/>
      <c r="L36" s="152"/>
      <c r="M36" s="152"/>
      <c r="N36" s="153"/>
    </row>
    <row r="37" spans="1:14" ht="15">
      <c r="A37" s="169" t="s">
        <v>38</v>
      </c>
      <c r="B37" s="170">
        <f>'4 Forecast'!D22</f>
        <v>132697.7886977887</v>
      </c>
      <c r="C37" s="170">
        <f>'4 Forecast'!E22</f>
        <v>139332.67813267815</v>
      </c>
      <c r="D37" s="170">
        <f>'4 Forecast'!F22</f>
        <v>145967.56756756757</v>
      </c>
      <c r="E37" s="171" t="str">
        <f>IF('4 Forecast'!G22="","",'4 Forecast'!G22)</f>
        <v/>
      </c>
      <c r="F37" s="1"/>
      <c r="G37" s="154"/>
      <c r="H37" s="155"/>
      <c r="I37" s="155"/>
      <c r="J37" s="155"/>
      <c r="K37" s="155"/>
      <c r="L37" s="155"/>
      <c r="M37" s="155"/>
      <c r="N37" s="156"/>
    </row>
    <row r="38" spans="1:14" ht="15">
      <c r="A38" s="169" t="s">
        <v>39</v>
      </c>
      <c r="B38" s="170">
        <f>'4 Forecast'!D23</f>
        <v>150699.42669942672</v>
      </c>
      <c r="C38" s="170">
        <f>'4 Forecast'!E23</f>
        <v>158234.39803439807</v>
      </c>
      <c r="D38" s="170">
        <f>'4 Forecast'!F23</f>
        <v>165769.36936936941</v>
      </c>
      <c r="E38" s="171" t="str">
        <f>IF('4 Forecast'!G23="","",'4 Forecast'!G23)</f>
        <v/>
      </c>
      <c r="F38" s="1"/>
      <c r="G38" s="154"/>
      <c r="H38" s="155"/>
      <c r="I38" s="155"/>
      <c r="J38" s="155"/>
      <c r="K38" s="155"/>
      <c r="L38" s="155"/>
      <c r="M38" s="155"/>
      <c r="N38" s="156"/>
    </row>
    <row r="39" spans="1:14" ht="15">
      <c r="A39" s="1"/>
      <c r="B39" s="1"/>
      <c r="C39" s="1"/>
      <c r="D39" s="1"/>
      <c r="E39" s="1"/>
      <c r="F39" s="1"/>
      <c r="G39" s="157"/>
      <c r="H39" s="158"/>
      <c r="I39" s="158"/>
      <c r="J39" s="158"/>
      <c r="K39" s="158"/>
      <c r="L39" s="158"/>
      <c r="M39" s="158"/>
      <c r="N39" s="159"/>
    </row>
    <row r="40" spans="1:14" ht="15">
      <c r="A40" s="1"/>
      <c r="B40" s="1"/>
      <c r="C40" s="1"/>
      <c r="D40" s="1"/>
      <c r="E40" s="1"/>
      <c r="F40" s="1"/>
      <c r="G40" s="1"/>
      <c r="H40" s="1"/>
      <c r="I40" s="1"/>
      <c r="J40" s="1"/>
      <c r="K40" s="1"/>
      <c r="L40" s="1"/>
      <c r="M40" s="1"/>
      <c r="N40" s="1"/>
    </row>
    <row r="41" spans="1:14" ht="15">
      <c r="A41" s="1"/>
      <c r="B41" s="1"/>
      <c r="C41" s="1"/>
      <c r="D41" s="1"/>
      <c r="E41" s="1"/>
      <c r="F41" s="1"/>
      <c r="G41" s="1"/>
      <c r="H41" s="1"/>
      <c r="I41" s="1"/>
      <c r="J41" s="1"/>
      <c r="K41" s="1"/>
      <c r="L41" s="1"/>
      <c r="M41" s="1"/>
      <c r="N41" s="1"/>
    </row>
    <row r="42" spans="1:14" ht="15">
      <c r="A42" s="1"/>
      <c r="B42" s="1"/>
      <c r="C42" s="1"/>
      <c r="D42" s="1"/>
      <c r="E42" s="1"/>
      <c r="F42" s="1"/>
      <c r="G42" s="1"/>
      <c r="H42" s="1"/>
      <c r="I42" s="1"/>
      <c r="J42" s="1"/>
      <c r="K42" s="1"/>
      <c r="L42" s="1"/>
      <c r="M42" s="1"/>
      <c r="N42" s="1"/>
    </row>
    <row r="43" spans="1:14" ht="15">
      <c r="A43" s="1"/>
      <c r="B43" s="1"/>
      <c r="C43" s="1"/>
      <c r="D43" s="1"/>
      <c r="E43" s="1"/>
      <c r="F43" s="1"/>
      <c r="G43" s="1"/>
      <c r="H43" s="1"/>
      <c r="I43" s="1"/>
      <c r="J43" s="1"/>
      <c r="K43" s="1"/>
      <c r="L43" s="1"/>
      <c r="M43" s="1"/>
      <c r="N43" s="1"/>
    </row>
    <row r="44" spans="1:14" ht="15">
      <c r="A44" s="1"/>
      <c r="B44" s="1"/>
      <c r="C44" s="1"/>
      <c r="D44" s="1"/>
      <c r="E44" s="1"/>
      <c r="F44" s="1"/>
      <c r="G44" s="1"/>
      <c r="H44" s="1"/>
      <c r="I44" s="1"/>
      <c r="J44" s="1"/>
      <c r="K44" s="1"/>
      <c r="L44" s="1"/>
      <c r="M44" s="1"/>
      <c r="N44" s="1"/>
    </row>
    <row r="45" spans="1:14" ht="15">
      <c r="A45" s="1"/>
      <c r="B45" s="1"/>
      <c r="C45" s="1"/>
      <c r="D45" s="1"/>
      <c r="E45" s="1"/>
      <c r="F45" s="1"/>
      <c r="G45" s="1"/>
      <c r="H45" s="1"/>
      <c r="I45" s="1"/>
      <c r="J45" s="1"/>
      <c r="K45" s="1"/>
      <c r="L45" s="1"/>
      <c r="M45" s="1"/>
      <c r="N45" s="1"/>
    </row>
  </sheetData>
  <mergeCells count="16">
    <mergeCell ref="A1:N1"/>
    <mergeCell ref="A2:N2"/>
    <mergeCell ref="A4:N5"/>
    <mergeCell ref="A7:C7"/>
    <mergeCell ref="A8:C10"/>
    <mergeCell ref="D7:G7"/>
    <mergeCell ref="D8:G10"/>
    <mergeCell ref="H7:J7"/>
    <mergeCell ref="H8:J10"/>
    <mergeCell ref="K7:N7"/>
    <mergeCell ref="K8:N10"/>
    <mergeCell ref="A12:D12"/>
    <mergeCell ref="A20:D23"/>
    <mergeCell ref="G31:N34"/>
    <mergeCell ref="G36:N39"/>
    <mergeCell ref="K11:N12"/>
  </mergeCells>
  <conditionalFormatting sqref="B17:B18">
    <cfRule type="expression" dxfId="1" priority="1">
      <formula>B17&lt;0</formula>
    </cfRule>
    <cfRule type="expression" dxfId="0" priority="2">
      <formula>B17&gt;0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 Start Here</vt:lpstr>
      <vt:lpstr>2 Historical Sales</vt:lpstr>
      <vt:lpstr>3 Assumptions</vt:lpstr>
      <vt:lpstr>4 Forecast</vt:lpstr>
      <vt:lpstr>5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Franklin</dc:creator>
  <cp:lastModifiedBy>Ana Franklin</cp:lastModifiedBy>
  <dcterms:created xsi:type="dcterms:W3CDTF">2026-08-15T17:33:01Z</dcterms:created>
  <dcterms:modified xsi:type="dcterms:W3CDTF">2026-08-15T18:32:00Z</dcterms:modified>
</cp:coreProperties>
</file>